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d.docs.live.net/c31b20574bb1549f/SDF/Administration/Regnskaber/Regnskab og budget 2022/"/>
    </mc:Choice>
  </mc:AlternateContent>
  <xr:revisionPtr revIDLastSave="1299" documentId="11_3A116986489511CCE6BF811CFC3D191510675878" xr6:coauthVersionLast="47" xr6:coauthVersionMax="47" xr10:uidLastSave="{F38B22CA-5D70-482B-84C6-0F6BCC04760C}"/>
  <bookViews>
    <workbookView xWindow="-110" yWindow="-110" windowWidth="38620" windowHeight="21100" firstSheet="1" activeTab="1" xr2:uid="{00000000-000D-0000-FFFF-FFFF00000000}"/>
  </bookViews>
  <sheets>
    <sheet name="Ark 1" sheetId="2" r:id="rId1"/>
    <sheet name="Tes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5" i="3" l="1"/>
  <c r="U12" i="3"/>
  <c r="U11" i="3"/>
  <c r="U10" i="3"/>
  <c r="U8" i="3"/>
  <c r="U31" i="3" s="1"/>
  <c r="R144" i="3"/>
  <c r="R133" i="3"/>
  <c r="R124" i="3"/>
  <c r="R114" i="3"/>
  <c r="R106" i="3"/>
  <c r="R94" i="3"/>
  <c r="R85" i="3"/>
  <c r="R76" i="3"/>
  <c r="R69" i="3"/>
  <c r="R62" i="3"/>
  <c r="R53" i="3"/>
  <c r="R43" i="3"/>
  <c r="R31" i="3"/>
  <c r="R155" i="3" s="1"/>
  <c r="O31" i="3"/>
  <c r="O155" i="3" s="1"/>
  <c r="O157" i="3" s="1"/>
  <c r="O144" i="3"/>
  <c r="O124" i="3"/>
  <c r="E157" i="3"/>
  <c r="C157" i="3"/>
  <c r="N150" i="3"/>
  <c r="K150" i="3"/>
  <c r="C150" i="3"/>
  <c r="U144" i="3"/>
  <c r="N144" i="3"/>
  <c r="L144" i="3"/>
  <c r="K144" i="3"/>
  <c r="G144" i="3"/>
  <c r="E144" i="3"/>
  <c r="U133" i="3"/>
  <c r="N133" i="3"/>
  <c r="L133" i="3"/>
  <c r="K133" i="3"/>
  <c r="G133" i="3"/>
  <c r="E133" i="3"/>
  <c r="U124" i="3"/>
  <c r="N124" i="3"/>
  <c r="L124" i="3"/>
  <c r="K124" i="3"/>
  <c r="G124" i="3"/>
  <c r="E124" i="3"/>
  <c r="N114" i="3"/>
  <c r="L114" i="3"/>
  <c r="K114" i="3"/>
  <c r="G114" i="3"/>
  <c r="E114" i="3"/>
  <c r="U106" i="3"/>
  <c r="N106" i="3"/>
  <c r="L106" i="3"/>
  <c r="K106" i="3"/>
  <c r="G106" i="3"/>
  <c r="E106" i="3"/>
  <c r="U94" i="3"/>
  <c r="N94" i="3"/>
  <c r="L94" i="3"/>
  <c r="K94" i="3"/>
  <c r="G94" i="3"/>
  <c r="E94" i="3"/>
  <c r="N85" i="3"/>
  <c r="L85" i="3"/>
  <c r="K85" i="3"/>
  <c r="G85" i="3"/>
  <c r="E85" i="3"/>
  <c r="U76" i="3"/>
  <c r="N76" i="3"/>
  <c r="L76" i="3"/>
  <c r="K76" i="3"/>
  <c r="G76" i="3"/>
  <c r="E76" i="3"/>
  <c r="U69" i="3"/>
  <c r="N69" i="3"/>
  <c r="L69" i="3"/>
  <c r="K69" i="3"/>
  <c r="U62" i="3"/>
  <c r="N62" i="3"/>
  <c r="K62" i="3"/>
  <c r="G62" i="3"/>
  <c r="E62" i="3"/>
  <c r="N53" i="3"/>
  <c r="L53" i="3"/>
  <c r="K53" i="3"/>
  <c r="G53" i="3"/>
  <c r="E53" i="3"/>
  <c r="N43" i="3"/>
  <c r="L43" i="3"/>
  <c r="K43" i="3"/>
  <c r="G43" i="3"/>
  <c r="E43" i="3"/>
  <c r="N31" i="3"/>
  <c r="N155" i="3" s="1"/>
  <c r="L31" i="3"/>
  <c r="L155" i="3" s="1"/>
  <c r="K31" i="3"/>
  <c r="K155" i="3" s="1"/>
  <c r="G31" i="3"/>
  <c r="G155" i="3" s="1"/>
  <c r="E31" i="3"/>
  <c r="Q104" i="2"/>
  <c r="Q134" i="2"/>
  <c r="Q123" i="2"/>
  <c r="Q114" i="2"/>
  <c r="Q96" i="2"/>
  <c r="Q52" i="2"/>
  <c r="Q43" i="2"/>
  <c r="Q33" i="2"/>
  <c r="Q84" i="2"/>
  <c r="Q59" i="2"/>
  <c r="Q66" i="2"/>
  <c r="Q75" i="2"/>
  <c r="Q21" i="2"/>
  <c r="Q145" i="2" s="1"/>
  <c r="G171" i="2"/>
  <c r="G170" i="2"/>
  <c r="G169" i="2"/>
  <c r="G167" i="2"/>
  <c r="L160" i="2"/>
  <c r="G160" i="2"/>
  <c r="G159" i="2"/>
  <c r="G158" i="2"/>
  <c r="G156" i="2"/>
  <c r="L134" i="2"/>
  <c r="L123" i="2"/>
  <c r="L114" i="2"/>
  <c r="L104" i="2"/>
  <c r="L96" i="2"/>
  <c r="L84" i="2"/>
  <c r="L59" i="2"/>
  <c r="L75" i="2"/>
  <c r="L66" i="2"/>
  <c r="L43" i="2"/>
  <c r="L33" i="2"/>
  <c r="L21" i="2"/>
  <c r="L145" i="2" s="1"/>
  <c r="F162" i="2"/>
  <c r="C162" i="2"/>
  <c r="E160" i="2"/>
  <c r="E159" i="2"/>
  <c r="E158" i="2"/>
  <c r="E157" i="2"/>
  <c r="G157" i="2" s="1"/>
  <c r="E156" i="2"/>
  <c r="N123" i="2"/>
  <c r="N84" i="2"/>
  <c r="N140" i="2"/>
  <c r="N134" i="2"/>
  <c r="N114" i="2"/>
  <c r="N104" i="2"/>
  <c r="N96" i="2"/>
  <c r="N75" i="2"/>
  <c r="N66" i="2"/>
  <c r="N59" i="2"/>
  <c r="N52" i="2"/>
  <c r="N43" i="2"/>
  <c r="N33" i="2"/>
  <c r="N21" i="2"/>
  <c r="N145" i="2" s="1"/>
  <c r="K21" i="2"/>
  <c r="K75" i="2"/>
  <c r="U7" i="3" l="1"/>
  <c r="U155" i="3"/>
  <c r="R156" i="3"/>
  <c r="R157" i="3" s="1"/>
  <c r="G156" i="3"/>
  <c r="G157" i="3" s="1"/>
  <c r="L156" i="3"/>
  <c r="L157" i="3" s="1"/>
  <c r="U156" i="3"/>
  <c r="K156" i="3"/>
  <c r="K157" i="3" s="1"/>
  <c r="N156" i="3"/>
  <c r="N157" i="3" s="1"/>
  <c r="Q146" i="2"/>
  <c r="Q147" i="2"/>
  <c r="L146" i="2"/>
  <c r="G162" i="2"/>
  <c r="H162" i="2" s="1"/>
  <c r="L147" i="2"/>
  <c r="E162" i="2"/>
  <c r="N146" i="2"/>
  <c r="N147" i="2" s="1"/>
  <c r="K59" i="2"/>
  <c r="U157" i="3" l="1"/>
  <c r="E147" i="2"/>
  <c r="C147" i="2"/>
  <c r="K140" i="2"/>
  <c r="C140" i="2"/>
  <c r="K134" i="2"/>
  <c r="G134" i="2"/>
  <c r="E134" i="2"/>
  <c r="K123" i="2"/>
  <c r="G123" i="2"/>
  <c r="E123" i="2"/>
  <c r="K114" i="2"/>
  <c r="G114" i="2"/>
  <c r="E114" i="2"/>
  <c r="K104" i="2"/>
  <c r="G104" i="2"/>
  <c r="E104" i="2"/>
  <c r="K96" i="2"/>
  <c r="G96" i="2"/>
  <c r="E96" i="2"/>
  <c r="K84" i="2"/>
  <c r="G84" i="2"/>
  <c r="E84" i="2"/>
  <c r="G75" i="2"/>
  <c r="E75" i="2"/>
  <c r="K66" i="2"/>
  <c r="G66" i="2"/>
  <c r="E66" i="2"/>
  <c r="K52" i="2"/>
  <c r="G52" i="2"/>
  <c r="E52" i="2"/>
  <c r="K43" i="2"/>
  <c r="G43" i="2"/>
  <c r="E43" i="2"/>
  <c r="K33" i="2"/>
  <c r="G33" i="2"/>
  <c r="E33" i="2"/>
  <c r="K145" i="2"/>
  <c r="E21" i="2"/>
  <c r="K146" i="2" l="1"/>
  <c r="G146" i="2"/>
  <c r="K147" i="2"/>
  <c r="G21" i="2" l="1"/>
  <c r="G145" i="2" l="1"/>
  <c r="G1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tc={752EACD9-D958-453F-B158-3EBEEA928420}</author>
    <author>tc={5B6229A9-4DB1-4CB5-A74C-D4093FEB74F0}</author>
    <author>tc={9698B398-A278-4E9F-803E-1B4EFC21A482}</author>
  </authors>
  <commentList>
    <comment ref="B83" authorId="0" shapeId="0" xr:uid="{752EACD9-D958-453F-B158-3EBEEA92842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Foerningsprogram, regnskabsprogram, intern website og webshop samt integration til offentlig website og kursus  </t>
      </text>
    </comment>
    <comment ref="B99" authorId="1" shapeId="0" xr:uid="{5B6229A9-4DB1-4CB5-A74C-D4093FEB74F0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Internationalt arbejde (NFFF/FIAP) fra  2021</t>
      </text>
    </comment>
    <comment ref="L160" authorId="2" shapeId="0" xr:uid="{9698B398-A278-4E9F-803E-1B4EFC21A48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SDFEKSTRA kontingentet dækker ikke omkostningerne til tryk og distribution af magasinet
785-610 = -75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tc={4E925F88-E143-4B2F-AECB-AB13815907BD}</author>
    <author>tc={E0CE3613-EB87-4C47-A8EC-DF5DABC694CF}</author>
  </authors>
  <commentList>
    <comment ref="B93" authorId="0" shapeId="0" xr:uid="{4E925F88-E143-4B2F-AECB-AB13815907B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Foerningsprogram, regnskabsprogram, intern website og webshop samt integration til offentlig website og kursus  </t>
      </text>
    </comment>
    <comment ref="B109" authorId="1" shapeId="0" xr:uid="{E0CE3613-EB87-4C47-A8EC-DF5DABC694CF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Internationalt arbejde (NFFF/FIAP) fra  2021</t>
      </text>
    </comment>
  </commentList>
</comments>
</file>

<file path=xl/sharedStrings.xml><?xml version="1.0" encoding="utf-8"?>
<sst xmlns="http://schemas.openxmlformats.org/spreadsheetml/2006/main" count="322" uniqueCount="152">
  <si>
    <t>Budget 2021 med sammenligningstal</t>
  </si>
  <si>
    <t>Regnskab 2018</t>
  </si>
  <si>
    <t>Realiseret 2018</t>
  </si>
  <si>
    <t>Budget 2019</t>
  </si>
  <si>
    <t>Realiseret 2019</t>
  </si>
  <si>
    <t>Budget 2020</t>
  </si>
  <si>
    <t>Realiseret 2020</t>
  </si>
  <si>
    <t>Budget 2021</t>
  </si>
  <si>
    <t>Realiseret 2021</t>
  </si>
  <si>
    <t>Budget 2022</t>
  </si>
  <si>
    <t>Realiseret 2022</t>
  </si>
  <si>
    <t>Budget 2023</t>
  </si>
  <si>
    <t>INDTÆGTER</t>
  </si>
  <si>
    <t>Kontingenter SDF KLUB</t>
  </si>
  <si>
    <t>Kontingenter SDF INTRO</t>
  </si>
  <si>
    <t>Kontingent SDF BASIS</t>
  </si>
  <si>
    <t>Kontingent SDF FULD</t>
  </si>
  <si>
    <t>Kontingenter SDF EKSTRA</t>
  </si>
  <si>
    <t>Fotografisk Årbog</t>
  </si>
  <si>
    <t>Fotoevent/Stjernetræf (Landsmøde)</t>
  </si>
  <si>
    <t>FIAP</t>
  </si>
  <si>
    <t>NFFF</t>
  </si>
  <si>
    <t>Den Nationale Konkurrence</t>
  </si>
  <si>
    <t>Diverse Indtægter</t>
  </si>
  <si>
    <t>Reklameindtægter</t>
  </si>
  <si>
    <t>Fotoevent</t>
  </si>
  <si>
    <t>Indtægter i alt</t>
  </si>
  <si>
    <t>UDGIFTER</t>
  </si>
  <si>
    <t>Magasin/Dansk Fotografi:</t>
  </si>
  <si>
    <t>Redaktion</t>
  </si>
  <si>
    <t>Pree Press (Før tryk)</t>
  </si>
  <si>
    <t>Press (Tryk &amp; færdiggørelse)</t>
  </si>
  <si>
    <t>Distribution</t>
  </si>
  <si>
    <t>Diverse udgifter</t>
  </si>
  <si>
    <t>Udgifter ialt / Dansk Fotografi</t>
  </si>
  <si>
    <t>183.517</t>
  </si>
  <si>
    <t>FOTOGRAFISK ÅRBOG</t>
  </si>
  <si>
    <t>Press (Tryk/Færdiggørelse)</t>
  </si>
  <si>
    <t>Udgifter ialt / Årbog</t>
  </si>
  <si>
    <t>51.252</t>
  </si>
  <si>
    <t>FIAP: (Flyttet til Skandinavisk/Internationalt samarbejde)</t>
  </si>
  <si>
    <t>Titler</t>
  </si>
  <si>
    <t>Hensat FIAP Kongres</t>
  </si>
  <si>
    <t>Kontingent til FIAP</t>
  </si>
  <si>
    <t>FIAP Udgifter i alt:</t>
  </si>
  <si>
    <t>3.043</t>
  </si>
  <si>
    <t>FOTOEVENT:</t>
  </si>
  <si>
    <t>Fotoevent og aktiviteter</t>
  </si>
  <si>
    <t>Diverse</t>
  </si>
  <si>
    <t>Fotoevent udgifter i alt</t>
  </si>
  <si>
    <t>DEN NATIONALE KONKURRENCE</t>
  </si>
  <si>
    <t>Den Nationale konkurrence</t>
  </si>
  <si>
    <t>Udgifter Den Nationale konkurrence i alt</t>
  </si>
  <si>
    <t>23.578</t>
  </si>
  <si>
    <t>FOTOFESTIVAL (Fotoevent/Stjernetræf (Landsmøde)</t>
  </si>
  <si>
    <t>Festivaludgifter</t>
  </si>
  <si>
    <t>Bestyrelsens deltagelse</t>
  </si>
  <si>
    <t>Festival indlæg/Foredragsholder/aktiviteter</t>
  </si>
  <si>
    <t>Diverse Gaver og lign.</t>
  </si>
  <si>
    <t>Landsmøde udgifter i alt:</t>
  </si>
  <si>
    <t>32.656</t>
  </si>
  <si>
    <t>DIGITALE PLATFORM:</t>
  </si>
  <si>
    <t>Teknisk vedligehold</t>
  </si>
  <si>
    <t>Udvikling af ny funktionalitet</t>
  </si>
  <si>
    <t>Redaktionel drift af indhold</t>
  </si>
  <si>
    <t>Forening og regnskabsprogram</t>
  </si>
  <si>
    <t>Digitale Platform i alt</t>
  </si>
  <si>
    <t>2.033</t>
  </si>
  <si>
    <t>Budget 2020 med sammenligningstal</t>
  </si>
  <si>
    <t>Udgifter fortsat</t>
  </si>
  <si>
    <t>MARKEDSFØRING</t>
  </si>
  <si>
    <t>Annoncering</t>
  </si>
  <si>
    <t>Andet markedsføring</t>
  </si>
  <si>
    <t>Kontakt til ny medlemmer</t>
  </si>
  <si>
    <t>Markedsføring + Samarbejde i alt</t>
  </si>
  <si>
    <t>25.889</t>
  </si>
  <si>
    <t>SKANDINAVISK/INTERNATIONALT SAMARBEJDE</t>
  </si>
  <si>
    <t>Skandinavisk samarbejde udgifter</t>
  </si>
  <si>
    <t>Udland og Biennale</t>
  </si>
  <si>
    <t>Medlemsskaber</t>
  </si>
  <si>
    <t>Skandinavisk udgifter i alt</t>
  </si>
  <si>
    <t>9.614</t>
  </si>
  <si>
    <t>Administration:</t>
  </si>
  <si>
    <t>Regnskabsprogram/bogføring</t>
  </si>
  <si>
    <t>Porto</t>
  </si>
  <si>
    <t>Kontorartikler</t>
  </si>
  <si>
    <t>Diverse omkostninger</t>
  </si>
  <si>
    <t>Nets gebyrer</t>
  </si>
  <si>
    <t>Administration udgifter i alt:</t>
  </si>
  <si>
    <t>15.599</t>
  </si>
  <si>
    <t>BESTYRELSEN:</t>
  </si>
  <si>
    <t>Mødeaktivitet</t>
  </si>
  <si>
    <t>Forsikring</t>
  </si>
  <si>
    <t xml:space="preserve">Udvalgsarbejde </t>
  </si>
  <si>
    <t>Bestyrelsen udgifter i alt:</t>
  </si>
  <si>
    <t>7.983</t>
  </si>
  <si>
    <t>ØVRIGE OMKOSTNINGER</t>
  </si>
  <si>
    <t>Gebyr</t>
  </si>
  <si>
    <t>Rejseudgifter</t>
  </si>
  <si>
    <t>Billeder scanning</t>
  </si>
  <si>
    <t>Diplomer og Medaljer</t>
  </si>
  <si>
    <t>Generalforsamling</t>
  </si>
  <si>
    <t>Øvrige omkostninger i alt:</t>
  </si>
  <si>
    <t>10.069</t>
  </si>
  <si>
    <t>AFSKRIVNINGER</t>
  </si>
  <si>
    <t>Afskrivninger</t>
  </si>
  <si>
    <t>Varelager</t>
  </si>
  <si>
    <t xml:space="preserve">Afskrivnnger i alt </t>
  </si>
  <si>
    <t>TOTALER</t>
  </si>
  <si>
    <t>Indtægter i alt:</t>
  </si>
  <si>
    <t>404.458</t>
  </si>
  <si>
    <t>Udgifter i alt</t>
  </si>
  <si>
    <t>365.457</t>
  </si>
  <si>
    <t>ÅRETS RESULTAT</t>
  </si>
  <si>
    <t>39.462</t>
  </si>
  <si>
    <t>BEMÆRKNING</t>
  </si>
  <si>
    <t>Kontingent  2021</t>
  </si>
  <si>
    <t>Vækst</t>
  </si>
  <si>
    <t>Antal medlemmer</t>
  </si>
  <si>
    <t>Pris</t>
  </si>
  <si>
    <t xml:space="preserve">Indtægt </t>
  </si>
  <si>
    <t>Medlemmer</t>
  </si>
  <si>
    <t>Indtægt fra 
kontongent</t>
  </si>
  <si>
    <t>Anden indtægt</t>
  </si>
  <si>
    <t>Omkostninger 
pr. medlem</t>
  </si>
  <si>
    <t>Tryk/distribution
vs. kontingent</t>
  </si>
  <si>
    <t>Kontingenter KLUB (36)</t>
  </si>
  <si>
    <t>Kontingenter SDF INTRO (0)</t>
  </si>
  <si>
    <t>Kontingent SDF BASIS (39)</t>
  </si>
  <si>
    <t>Kontingent SDF FULD (607)</t>
  </si>
  <si>
    <t>Kontingenter SDF EKSTRA (153)</t>
  </si>
  <si>
    <t>I alt</t>
  </si>
  <si>
    <t>Medlemsfordeling</t>
  </si>
  <si>
    <t>Realiseret 2023</t>
  </si>
  <si>
    <t>Budget 2024</t>
  </si>
  <si>
    <t>Realiseret 2024</t>
  </si>
  <si>
    <t>Noter</t>
  </si>
  <si>
    <t>Kontingenter</t>
  </si>
  <si>
    <t>Kontingent er periodiseret Sammenligningstal 238.695 (i 2024 stigning på 42.870)</t>
  </si>
  <si>
    <t>Kontingent beregnet ud fra samme medlemstal som nu, men til ny takst</t>
  </si>
  <si>
    <t>Fotofestival (Landsmøde)</t>
  </si>
  <si>
    <t>Deltagergebyr</t>
  </si>
  <si>
    <t>Internationalt Samarbejde (Donation)</t>
  </si>
  <si>
    <t>Diverse indtægter</t>
  </si>
  <si>
    <t xml:space="preserve">Indtægter og udgifter skal gå op </t>
  </si>
  <si>
    <t xml:space="preserve">Falder 30.000 pga. der laves 3 blade </t>
  </si>
  <si>
    <t>FOTOevent (Fotoevent/Stjernetræf (Landsmøde)</t>
  </si>
  <si>
    <t>Til dækning af evt. underskud (events skal løbe rundt)</t>
  </si>
  <si>
    <t>Budget 2023 med sammenligningstal</t>
  </si>
  <si>
    <t>v</t>
  </si>
  <si>
    <t>Ny leverandør/Optimering</t>
  </si>
  <si>
    <t>Udvalg kom ikke til at køre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</si>
</sst>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</font>
    <font>
      <sz val="21"/>
      <color rgb="FF000000"/>
      <name val="Calibri"/>
    </font>
    <font>
      <sz val="22"/>
      <color theme="1"/>
      <name val="Calibri"/>
    </font>
    <font>
      <b/>
      <sz val="11"/>
      <color theme="1"/>
      <name val="Calibri"/>
    </font>
    <font>
      <b/>
      <sz val="22"/>
      <color theme="1"/>
      <name val="Calibri"/>
    </font>
    <font>
      <sz val="11"/>
      <color rgb="FF000000"/>
      <name val="Calibri"/>
    </font>
    <font>
      <sz val="11"/>
      <color theme="0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4C4C4C"/>
      <name val="Odoo Unicode Support Noto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4" fillId="0" borderId="2" xfId="0" applyNumberFormat="1" applyFont="1" applyBorder="1"/>
    <xf numFmtId="3" fontId="1" fillId="0" borderId="2" xfId="0" applyNumberFormat="1" applyFont="1" applyBorder="1"/>
    <xf numFmtId="3" fontId="8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11" fillId="0" borderId="2" xfId="0" applyNumberFormat="1" applyFont="1" applyBorder="1"/>
    <xf numFmtId="3" fontId="12" fillId="0" borderId="0" xfId="0" applyNumberFormat="1" applyFont="1"/>
    <xf numFmtId="3" fontId="1" fillId="0" borderId="0" xfId="0" applyNumberFormat="1" applyFont="1"/>
    <xf numFmtId="3" fontId="1" fillId="0" borderId="3" xfId="0" applyNumberFormat="1" applyFont="1" applyBorder="1"/>
    <xf numFmtId="3" fontId="14" fillId="0" borderId="0" xfId="0" applyNumberFormat="1" applyFont="1"/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/>
    </xf>
    <xf numFmtId="0" fontId="13" fillId="0" borderId="0" xfId="0" applyFont="1"/>
    <xf numFmtId="3" fontId="3" fillId="0" borderId="0" xfId="0" applyNumberFormat="1" applyFont="1" applyAlignment="1">
      <alignment horizontal="center"/>
    </xf>
    <xf numFmtId="3" fontId="6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/>
    <xf numFmtId="3" fontId="8" fillId="0" borderId="1" xfId="0" applyNumberFormat="1" applyFont="1" applyBorder="1"/>
    <xf numFmtId="0" fontId="0" fillId="0" borderId="1" xfId="0" applyBorder="1"/>
    <xf numFmtId="3" fontId="11" fillId="0" borderId="1" xfId="0" applyNumberFormat="1" applyFont="1" applyBorder="1"/>
    <xf numFmtId="3" fontId="10" fillId="0" borderId="1" xfId="0" applyNumberFormat="1" applyFont="1" applyBorder="1"/>
    <xf numFmtId="3" fontId="12" fillId="0" borderId="2" xfId="0" applyNumberFormat="1" applyFont="1" applyBorder="1"/>
    <xf numFmtId="3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top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 wrapText="1"/>
    </xf>
    <xf numFmtId="0" fontId="0" fillId="0" borderId="2" xfId="0" applyBorder="1"/>
    <xf numFmtId="3" fontId="1" fillId="0" borderId="1" xfId="0" applyNumberFormat="1" applyFont="1" applyBorder="1" applyAlignment="1">
      <alignment horizontal="center" vertical="top"/>
    </xf>
    <xf numFmtId="3" fontId="0" fillId="0" borderId="1" xfId="0" applyNumberFormat="1" applyBorder="1"/>
    <xf numFmtId="3" fontId="10" fillId="0" borderId="2" xfId="0" applyNumberFormat="1" applyFont="1" applyBorder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1" fontId="12" fillId="0" borderId="0" xfId="0" applyNumberFormat="1" applyFont="1"/>
    <xf numFmtId="1" fontId="0" fillId="0" borderId="0" xfId="0" applyNumberFormat="1"/>
    <xf numFmtId="0" fontId="14" fillId="0" borderId="1" xfId="0" applyFont="1" applyBorder="1"/>
    <xf numFmtId="4" fontId="14" fillId="0" borderId="1" xfId="0" applyNumberFormat="1" applyFont="1" applyBorder="1"/>
    <xf numFmtId="4" fontId="15" fillId="0" borderId="0" xfId="0" applyNumberFormat="1" applyFont="1"/>
    <xf numFmtId="3" fontId="1" fillId="0" borderId="0" xfId="0" quotePrefix="1" applyNumberFormat="1" applyFont="1" applyAlignment="1">
      <alignment horizontal="center"/>
    </xf>
    <xf numFmtId="3" fontId="1" fillId="0" borderId="4" xfId="0" applyNumberFormat="1" applyFont="1" applyBorder="1"/>
    <xf numFmtId="3" fontId="6" fillId="0" borderId="4" xfId="0" applyNumberFormat="1" applyFont="1" applyBorder="1"/>
    <xf numFmtId="3" fontId="4" fillId="0" borderId="4" xfId="0" applyNumberFormat="1" applyFont="1" applyBorder="1"/>
    <xf numFmtId="3" fontId="7" fillId="0" borderId="4" xfId="0" applyNumberFormat="1" applyFont="1" applyBorder="1"/>
    <xf numFmtId="0" fontId="0" fillId="0" borderId="4" xfId="0" applyBorder="1"/>
    <xf numFmtId="3" fontId="1" fillId="0" borderId="5" xfId="0" quotePrefix="1" applyNumberFormat="1" applyFont="1" applyBorder="1" applyAlignment="1">
      <alignment horizontal="center"/>
    </xf>
    <xf numFmtId="3" fontId="1" fillId="0" borderId="6" xfId="0" quotePrefix="1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ls Bach Vinther" id="{2193E1C2-9AE9-4B95-A2FD-BB97B14C5E94}" userId="c31b20574bb1549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3" dT="2021-07-14T06:53:42.96" personId="{2193E1C2-9AE9-4B95-A2FD-BB97B14C5E94}" id="{752EACD9-D958-453F-B158-3EBEEA928420}">
    <text xml:space="preserve">Foerningsprogram, regnskabsprogram, intern website og webshop samt integration til offentlig website og kursus  </text>
  </threadedComment>
  <threadedComment ref="B99" dT="2021-07-14T06:57:28.93" personId="{2193E1C2-9AE9-4B95-A2FD-BB97B14C5E94}" id="{5B6229A9-4DB1-4CB5-A74C-D4093FEB74F0}">
    <text>Internationalt arbejde (NFFF/FIAP) fra  2021</text>
  </threadedComment>
  <threadedComment ref="L160" dT="2022-05-08T14:16:01.07" personId="{2193E1C2-9AE9-4B95-A2FD-BB97B14C5E94}" id="{9698B398-A278-4E9F-803E-1B4EFC21A482}">
    <text xml:space="preserve">SDFEKSTRA kontingentet dækker ikke omkostningerne til tryk og distribution af magasinet
785-610 = -75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93" dT="2021-07-14T06:53:42.96" personId="{2193E1C2-9AE9-4B95-A2FD-BB97B14C5E94}" id="{4E925F88-E143-4B2F-AECB-AB13815907BD}">
    <text xml:space="preserve">Foerningsprogram, regnskabsprogram, intern website og webshop samt integration til offentlig website og kursus  </text>
  </threadedComment>
  <threadedComment ref="B109" dT="2021-07-14T06:57:28.93" personId="{2193E1C2-9AE9-4B95-A2FD-BB97B14C5E94}" id="{E0CE3613-EB87-4C47-A8EC-DF5DABC694CF}">
    <text>Internationalt arbejde (NFFF/FIAP) fra 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74"/>
  <sheetViews>
    <sheetView topLeftCell="K4" workbookViewId="0">
      <pane ySplit="1" topLeftCell="A5" activePane="bottomLeft" state="frozen"/>
      <selection pane="bottomLeft" activeCell="O43" sqref="O43"/>
      <selection activeCell="A4" sqref="A4"/>
    </sheetView>
  </sheetViews>
  <sheetFormatPr defaultColWidth="12.625" defaultRowHeight="15" customHeight="1"/>
  <cols>
    <col min="1" max="1" width="12.625" bestFit="1" customWidth="1"/>
    <col min="2" max="2" width="44.125" customWidth="1"/>
    <col min="3" max="3" width="15.125" hidden="1" customWidth="1"/>
    <col min="4" max="4" width="13.75" hidden="1" customWidth="1"/>
    <col min="5" max="6" width="12.625" hidden="1" customWidth="1"/>
    <col min="7" max="7" width="12.625" bestFit="1" customWidth="1"/>
    <col min="8" max="8" width="13.125" style="20" bestFit="1" customWidth="1"/>
    <col min="9" max="9" width="13.125" style="33" hidden="1" customWidth="1"/>
    <col min="10" max="10" width="4.625" style="33" customWidth="1"/>
    <col min="11" max="11" width="13.5" style="36" customWidth="1"/>
    <col min="12" max="12" width="13.375" style="36" customWidth="1"/>
    <col min="13" max="13" width="4.625" style="36" customWidth="1"/>
    <col min="14" max="14" width="12.625" style="36"/>
    <col min="16" max="16" width="4.375" customWidth="1"/>
  </cols>
  <sheetData>
    <row r="1" spans="1:26" ht="72" customHeight="1">
      <c r="A1" s="71"/>
      <c r="B1" s="72"/>
      <c r="C1" s="72"/>
      <c r="D1" s="72"/>
      <c r="E1" s="72"/>
      <c r="F1" s="72"/>
      <c r="G1" s="72"/>
      <c r="H1" s="18"/>
      <c r="I1" s="28"/>
      <c r="J1" s="28"/>
      <c r="K1" s="26"/>
      <c r="L1" s="34"/>
      <c r="M1" s="34"/>
      <c r="N1" s="3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customHeight="1">
      <c r="A2" s="69" t="s">
        <v>0</v>
      </c>
      <c r="B2" s="72"/>
      <c r="C2" s="72"/>
      <c r="D2" s="72"/>
      <c r="E2" s="72"/>
      <c r="F2" s="72"/>
      <c r="G2" s="72"/>
      <c r="H2" s="1"/>
      <c r="I2" s="29"/>
      <c r="J2" s="29"/>
      <c r="K2" s="34"/>
      <c r="L2" s="34"/>
      <c r="M2" s="34"/>
      <c r="N2" s="3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8.5" customHeight="1">
      <c r="A3" s="25"/>
      <c r="B3" s="1"/>
      <c r="C3" s="1"/>
      <c r="D3" s="1"/>
      <c r="E3" s="1"/>
      <c r="F3" s="1"/>
      <c r="G3" s="1"/>
      <c r="H3" s="1"/>
      <c r="I3" s="29"/>
      <c r="J3" s="29"/>
      <c r="K3" s="34"/>
      <c r="L3" s="34"/>
      <c r="M3" s="34"/>
      <c r="N3" s="3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45">
      <c r="A4" s="15"/>
      <c r="B4" s="15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9"/>
      <c r="J4" s="29"/>
      <c r="K4" s="26" t="s">
        <v>7</v>
      </c>
      <c r="L4" s="26" t="s">
        <v>8</v>
      </c>
      <c r="M4" s="26"/>
      <c r="N4" s="26" t="s">
        <v>9</v>
      </c>
      <c r="O4" s="4" t="s">
        <v>10</v>
      </c>
      <c r="P4" s="4"/>
      <c r="Q4" s="15" t="s">
        <v>11</v>
      </c>
      <c r="R4" s="15"/>
      <c r="S4" s="15"/>
      <c r="T4" s="15"/>
      <c r="U4" s="15"/>
      <c r="V4" s="15"/>
      <c r="W4" s="15"/>
      <c r="X4" s="15"/>
      <c r="Y4" s="15"/>
      <c r="Z4" s="15"/>
    </row>
    <row r="6" spans="1:26" ht="28.5">
      <c r="A6" s="2"/>
      <c r="B6" s="3" t="s">
        <v>12</v>
      </c>
      <c r="C6" s="15"/>
      <c r="D6" s="15"/>
      <c r="E6" s="15"/>
      <c r="F6" s="15"/>
      <c r="G6" s="15"/>
      <c r="H6" s="19"/>
      <c r="I6" s="30"/>
      <c r="J6" s="30"/>
      <c r="K6" s="27"/>
      <c r="L6" s="27"/>
      <c r="M6" s="27"/>
      <c r="N6" s="2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5">
      <c r="A7" s="2"/>
      <c r="B7" s="2"/>
      <c r="C7" s="15"/>
      <c r="D7" s="15"/>
      <c r="E7" s="15"/>
      <c r="F7" s="15"/>
      <c r="G7" s="15"/>
      <c r="H7" s="19"/>
      <c r="I7" s="30"/>
      <c r="J7" s="30"/>
      <c r="K7" s="27"/>
      <c r="L7" s="27"/>
      <c r="M7" s="27"/>
      <c r="N7" s="2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5">
      <c r="A8" s="15">
        <v>130</v>
      </c>
      <c r="B8" s="15" t="s">
        <v>13</v>
      </c>
      <c r="C8" s="15">
        <v>0</v>
      </c>
      <c r="D8" s="15"/>
      <c r="E8" s="15">
        <v>0</v>
      </c>
      <c r="F8" s="15"/>
      <c r="G8" s="15">
        <v>20000</v>
      </c>
      <c r="H8" s="18">
        <v>16225</v>
      </c>
      <c r="I8" s="28"/>
      <c r="J8" s="28"/>
      <c r="K8" s="34">
        <v>25000</v>
      </c>
      <c r="L8" s="26">
        <v>18000</v>
      </c>
      <c r="M8" s="26"/>
      <c r="N8" s="34">
        <v>25000</v>
      </c>
      <c r="O8" s="15"/>
      <c r="P8" s="15"/>
      <c r="Q8" s="15">
        <v>20000</v>
      </c>
      <c r="R8" s="15"/>
      <c r="S8" s="15"/>
      <c r="T8" s="15"/>
      <c r="U8" s="15"/>
      <c r="V8" s="15"/>
      <c r="W8" s="15"/>
      <c r="X8" s="15"/>
      <c r="Y8" s="15"/>
      <c r="Z8" s="15"/>
    </row>
    <row r="9" spans="1:26" ht="14.45">
      <c r="A9" s="15">
        <v>140</v>
      </c>
      <c r="B9" s="15" t="s">
        <v>14</v>
      </c>
      <c r="C9" s="15">
        <v>0</v>
      </c>
      <c r="D9" s="15"/>
      <c r="E9" s="15">
        <v>0</v>
      </c>
      <c r="F9" s="15"/>
      <c r="G9" s="15">
        <v>0</v>
      </c>
      <c r="H9" s="18"/>
      <c r="I9" s="28"/>
      <c r="J9" s="28"/>
      <c r="K9" s="26">
        <v>0</v>
      </c>
      <c r="L9" s="26">
        <v>0</v>
      </c>
      <c r="M9" s="26"/>
      <c r="N9" s="26">
        <v>0</v>
      </c>
      <c r="O9" s="15"/>
      <c r="P9" s="15"/>
      <c r="Q9" s="15">
        <v>0</v>
      </c>
      <c r="R9" s="15"/>
      <c r="S9" s="15"/>
      <c r="T9" s="15"/>
      <c r="U9" s="15"/>
      <c r="V9" s="15"/>
      <c r="W9" s="15"/>
      <c r="X9" s="15"/>
      <c r="Y9" s="15"/>
      <c r="Z9" s="15"/>
    </row>
    <row r="10" spans="1:26" ht="14.45">
      <c r="A10" s="15">
        <v>141</v>
      </c>
      <c r="B10" s="15" t="s">
        <v>15</v>
      </c>
      <c r="C10" s="15">
        <v>0</v>
      </c>
      <c r="D10" s="15"/>
      <c r="E10" s="15">
        <v>0</v>
      </c>
      <c r="F10" s="15"/>
      <c r="G10" s="15">
        <v>4085</v>
      </c>
      <c r="H10" s="18">
        <v>3973</v>
      </c>
      <c r="I10" s="28"/>
      <c r="J10" s="28"/>
      <c r="K10" s="26">
        <v>5035</v>
      </c>
      <c r="L10" s="26">
        <v>3676</v>
      </c>
      <c r="M10" s="26"/>
      <c r="N10" s="26">
        <v>5035</v>
      </c>
      <c r="O10" s="5"/>
      <c r="P10" s="5"/>
      <c r="Q10" s="15">
        <v>4750</v>
      </c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45">
      <c r="A11" s="15">
        <v>145</v>
      </c>
      <c r="B11" s="15" t="s">
        <v>16</v>
      </c>
      <c r="C11" s="15">
        <v>0</v>
      </c>
      <c r="D11" s="15"/>
      <c r="E11" s="15">
        <v>0</v>
      </c>
      <c r="F11" s="15"/>
      <c r="G11" s="15">
        <v>153000</v>
      </c>
      <c r="H11" s="18">
        <v>142253</v>
      </c>
      <c r="I11" s="28"/>
      <c r="J11" s="28"/>
      <c r="K11" s="26">
        <v>173000</v>
      </c>
      <c r="L11" s="26">
        <v>151851</v>
      </c>
      <c r="M11" s="26"/>
      <c r="N11" s="26">
        <v>173000</v>
      </c>
      <c r="O11" s="5"/>
      <c r="P11" s="5"/>
      <c r="Q11" s="15">
        <v>162500</v>
      </c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45">
      <c r="A12" s="15">
        <v>151</v>
      </c>
      <c r="B12" s="15" t="s">
        <v>17</v>
      </c>
      <c r="C12" s="15">
        <v>0</v>
      </c>
      <c r="D12" s="15"/>
      <c r="E12" s="15">
        <v>0</v>
      </c>
      <c r="F12" s="15"/>
      <c r="G12" s="15">
        <v>97600</v>
      </c>
      <c r="H12" s="18">
        <v>88682</v>
      </c>
      <c r="I12" s="28"/>
      <c r="J12" s="28"/>
      <c r="K12" s="34">
        <v>106750</v>
      </c>
      <c r="L12" s="26">
        <v>93403</v>
      </c>
      <c r="M12" s="26"/>
      <c r="N12" s="34">
        <v>106750</v>
      </c>
      <c r="O12" s="5"/>
      <c r="P12" s="5"/>
      <c r="Q12" s="15">
        <v>91500</v>
      </c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45">
      <c r="A13" s="15">
        <v>160</v>
      </c>
      <c r="B13" s="15" t="s">
        <v>18</v>
      </c>
      <c r="C13" s="15">
        <v>-445</v>
      </c>
      <c r="D13" s="15"/>
      <c r="E13" s="15">
        <v>2000</v>
      </c>
      <c r="F13" s="15"/>
      <c r="G13" s="15">
        <v>2000</v>
      </c>
      <c r="H13" s="18">
        <v>3990</v>
      </c>
      <c r="I13" s="28"/>
      <c r="J13" s="28"/>
      <c r="K13" s="26">
        <v>2000</v>
      </c>
      <c r="L13" s="26">
        <v>3479.85</v>
      </c>
      <c r="M13" s="26"/>
      <c r="N13" s="26">
        <v>2000</v>
      </c>
      <c r="O13" s="5"/>
      <c r="P13" s="5"/>
      <c r="Q13" s="15">
        <v>4000</v>
      </c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45">
      <c r="A14" s="15">
        <v>175</v>
      </c>
      <c r="B14" s="15" t="s">
        <v>19</v>
      </c>
      <c r="C14" s="15">
        <v>0</v>
      </c>
      <c r="D14" s="15"/>
      <c r="E14" s="15"/>
      <c r="F14" s="15"/>
      <c r="G14" s="15">
        <v>40000</v>
      </c>
      <c r="H14" s="18"/>
      <c r="I14" s="28"/>
      <c r="J14" s="28"/>
      <c r="K14" s="26">
        <v>0</v>
      </c>
      <c r="L14" s="26">
        <v>0</v>
      </c>
      <c r="M14" s="26"/>
      <c r="N14" s="26">
        <v>50000</v>
      </c>
      <c r="O14" s="5"/>
      <c r="P14" s="5"/>
      <c r="Q14" s="15">
        <v>50000</v>
      </c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45">
      <c r="A15" s="15">
        <v>180</v>
      </c>
      <c r="B15" s="15" t="s">
        <v>20</v>
      </c>
      <c r="C15" s="15">
        <v>-16781.169999999998</v>
      </c>
      <c r="D15" s="15"/>
      <c r="E15" s="15">
        <v>3000</v>
      </c>
      <c r="F15" s="15"/>
      <c r="G15" s="15">
        <v>3000</v>
      </c>
      <c r="H15" s="18">
        <v>4125</v>
      </c>
      <c r="I15" s="28"/>
      <c r="J15" s="28"/>
      <c r="K15" s="26">
        <v>3000</v>
      </c>
      <c r="L15" s="26">
        <v>5400</v>
      </c>
      <c r="M15" s="26"/>
      <c r="N15" s="26">
        <v>3000</v>
      </c>
      <c r="O15" s="5"/>
      <c r="P15" s="5"/>
      <c r="Q15" s="15">
        <v>3000</v>
      </c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45">
      <c r="A16" s="15">
        <v>182</v>
      </c>
      <c r="B16" s="15" t="s">
        <v>21</v>
      </c>
      <c r="C16" s="15">
        <v>0</v>
      </c>
      <c r="D16" s="15"/>
      <c r="E16" s="15">
        <v>4000</v>
      </c>
      <c r="F16" s="15"/>
      <c r="G16" s="15">
        <v>4000</v>
      </c>
      <c r="H16" s="18">
        <v>11417</v>
      </c>
      <c r="I16" s="28"/>
      <c r="J16" s="28"/>
      <c r="K16" s="26">
        <v>4000</v>
      </c>
      <c r="L16" s="26">
        <v>23918.68</v>
      </c>
      <c r="M16" s="26"/>
      <c r="N16" s="26">
        <v>4000</v>
      </c>
      <c r="O16" s="5"/>
      <c r="P16" s="5"/>
      <c r="Q16" s="15">
        <v>4000</v>
      </c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45">
      <c r="A17" s="15">
        <v>190</v>
      </c>
      <c r="B17" s="15" t="s">
        <v>22</v>
      </c>
      <c r="C17" s="15">
        <v>-49575</v>
      </c>
      <c r="D17" s="15"/>
      <c r="E17" s="15">
        <v>55000</v>
      </c>
      <c r="F17" s="15"/>
      <c r="G17" s="15">
        <v>55000</v>
      </c>
      <c r="H17" s="18">
        <v>48170</v>
      </c>
      <c r="I17" s="28"/>
      <c r="J17" s="28"/>
      <c r="K17" s="26">
        <v>55000</v>
      </c>
      <c r="L17" s="26">
        <v>46015</v>
      </c>
      <c r="M17" s="26"/>
      <c r="N17" s="26">
        <v>55000</v>
      </c>
      <c r="O17" s="5"/>
      <c r="P17" s="5"/>
      <c r="Q17" s="15">
        <v>50000</v>
      </c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15">
        <v>210</v>
      </c>
      <c r="B18" s="15" t="s">
        <v>23</v>
      </c>
      <c r="C18" s="15">
        <v>-365</v>
      </c>
      <c r="D18" s="15"/>
      <c r="E18" s="15">
        <v>10000</v>
      </c>
      <c r="F18" s="15"/>
      <c r="G18" s="15">
        <v>10000</v>
      </c>
      <c r="H18" s="18">
        <v>14090</v>
      </c>
      <c r="I18" s="28"/>
      <c r="J18" s="28"/>
      <c r="K18" s="26">
        <v>10000</v>
      </c>
      <c r="L18" s="26">
        <v>3212.75</v>
      </c>
      <c r="M18" s="26"/>
      <c r="N18" s="26">
        <v>10000</v>
      </c>
      <c r="O18" s="5"/>
      <c r="P18" s="5"/>
      <c r="Q18" s="15">
        <v>5000</v>
      </c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>
      <c r="A19" s="4">
        <v>220</v>
      </c>
      <c r="B19" s="4" t="s">
        <v>24</v>
      </c>
      <c r="C19" s="2"/>
      <c r="D19" s="2"/>
      <c r="E19" s="2"/>
      <c r="F19" s="2"/>
      <c r="G19" s="2"/>
      <c r="H19" s="19"/>
      <c r="I19" s="30"/>
      <c r="J19" s="30"/>
      <c r="K19" s="26">
        <v>10000</v>
      </c>
      <c r="L19" s="26">
        <v>37063.5</v>
      </c>
      <c r="M19" s="26"/>
      <c r="N19" s="26">
        <v>10000</v>
      </c>
      <c r="O19" s="2"/>
      <c r="P19" s="2"/>
      <c r="Q19" s="26">
        <v>30000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/>
      <c r="B20" s="17" t="s">
        <v>25</v>
      </c>
      <c r="C20" s="2"/>
      <c r="D20" s="2"/>
      <c r="E20" s="2"/>
      <c r="F20" s="2"/>
      <c r="G20" s="2"/>
      <c r="H20" s="19"/>
      <c r="I20" s="30"/>
      <c r="J20" s="30"/>
      <c r="K20" s="26">
        <v>50000</v>
      </c>
      <c r="L20" s="26"/>
      <c r="M20" s="26"/>
      <c r="N20" s="26">
        <v>50000</v>
      </c>
      <c r="O20" s="2"/>
      <c r="P20" s="2"/>
      <c r="Q20" s="26">
        <v>50000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>
        <v>399</v>
      </c>
      <c r="B21" s="2" t="s">
        <v>26</v>
      </c>
      <c r="C21" s="6">
        <v>-592431.42000000004</v>
      </c>
      <c r="D21" s="2"/>
      <c r="E21" s="6">
        <f>SUM(E6:E18)</f>
        <v>74000</v>
      </c>
      <c r="F21" s="10">
        <v>404920</v>
      </c>
      <c r="G21" s="6">
        <f>SUM(G8:G18)</f>
        <v>388685</v>
      </c>
      <c r="H21" s="21">
        <v>332966</v>
      </c>
      <c r="I21" s="21"/>
      <c r="J21" s="31"/>
      <c r="K21" s="6">
        <f>SUM(K8:K20)</f>
        <v>443785</v>
      </c>
      <c r="L21" s="13">
        <f>SUM(L8:L20)</f>
        <v>386019.77999999997</v>
      </c>
      <c r="M21" s="37"/>
      <c r="N21" s="6">
        <f>SUM(N8:N20)</f>
        <v>493785</v>
      </c>
      <c r="O21" s="2"/>
      <c r="P21" s="2"/>
      <c r="Q21" s="6">
        <f>SUM(Q8:Q20)</f>
        <v>474750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19"/>
      <c r="I22" s="30"/>
      <c r="J22" s="30"/>
      <c r="K22" s="27"/>
      <c r="L22" s="27"/>
      <c r="M22" s="27"/>
      <c r="N22" s="27"/>
      <c r="O22" s="2"/>
      <c r="P22" s="2"/>
      <c r="Q22" s="27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19"/>
      <c r="I23" s="30"/>
      <c r="J23" s="30"/>
      <c r="K23" s="27"/>
      <c r="L23" s="27"/>
      <c r="M23" s="27"/>
      <c r="N23" s="2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3" customHeight="1">
      <c r="A24" s="2"/>
      <c r="B24" s="3" t="s">
        <v>27</v>
      </c>
      <c r="C24" s="2"/>
      <c r="D24" s="2"/>
      <c r="E24" s="2"/>
      <c r="F24" s="2"/>
      <c r="G24" s="2"/>
      <c r="H24" s="19"/>
      <c r="I24" s="30"/>
      <c r="J24" s="30"/>
      <c r="K24" s="27"/>
      <c r="L24" s="27"/>
      <c r="M24" s="27"/>
      <c r="N24" s="2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19"/>
      <c r="I25" s="30"/>
      <c r="J25" s="30"/>
      <c r="K25" s="27"/>
      <c r="L25" s="27"/>
      <c r="M25" s="27"/>
      <c r="N25" s="2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>
        <v>410</v>
      </c>
      <c r="B26" s="2" t="s">
        <v>28</v>
      </c>
      <c r="C26" s="2"/>
      <c r="D26" s="2"/>
      <c r="E26" s="2"/>
      <c r="F26" s="2"/>
      <c r="G26" s="2"/>
      <c r="H26" s="19"/>
      <c r="I26" s="30"/>
      <c r="J26" s="30"/>
      <c r="K26" s="27"/>
      <c r="L26" s="27"/>
      <c r="M26" s="27"/>
      <c r="N26" s="2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19"/>
      <c r="I27" s="30"/>
      <c r="J27" s="30"/>
      <c r="K27" s="27"/>
      <c r="L27" s="27"/>
      <c r="M27" s="27"/>
      <c r="N27" s="2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5">
        <v>420</v>
      </c>
      <c r="B28" s="15" t="s">
        <v>29</v>
      </c>
      <c r="C28" s="15">
        <v>9975.7800000000007</v>
      </c>
      <c r="D28" s="15"/>
      <c r="E28" s="15">
        <v>8800</v>
      </c>
      <c r="F28" s="8">
        <v>9500</v>
      </c>
      <c r="G28" s="15">
        <v>16000</v>
      </c>
      <c r="H28" s="1"/>
      <c r="I28" s="29"/>
      <c r="J28" s="29"/>
      <c r="K28" s="26">
        <v>16000</v>
      </c>
      <c r="L28" s="34">
        <v>2071.5</v>
      </c>
      <c r="M28" s="34"/>
      <c r="N28" s="26">
        <v>16000</v>
      </c>
      <c r="O28" s="15"/>
      <c r="P28" s="15"/>
      <c r="Q28" s="15">
        <v>16000</v>
      </c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15">
        <v>430</v>
      </c>
      <c r="B29" s="15" t="s">
        <v>30</v>
      </c>
      <c r="C29" s="15">
        <v>55975</v>
      </c>
      <c r="D29" s="15"/>
      <c r="E29" s="15">
        <v>50000</v>
      </c>
      <c r="F29" s="8">
        <v>60000</v>
      </c>
      <c r="G29" s="15">
        <v>60000</v>
      </c>
      <c r="H29" s="1"/>
      <c r="I29" s="29"/>
      <c r="J29" s="29"/>
      <c r="K29" s="26">
        <v>60000</v>
      </c>
      <c r="L29" s="34">
        <v>60000</v>
      </c>
      <c r="M29" s="34"/>
      <c r="N29" s="26">
        <v>60000</v>
      </c>
      <c r="O29" s="15"/>
      <c r="P29" s="15"/>
      <c r="Q29" s="15">
        <v>60000</v>
      </c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15">
        <v>431</v>
      </c>
      <c r="B30" s="15" t="s">
        <v>31</v>
      </c>
      <c r="C30" s="15">
        <v>110062.44</v>
      </c>
      <c r="D30" s="15"/>
      <c r="E30" s="15">
        <v>50000</v>
      </c>
      <c r="F30" s="8">
        <v>67796</v>
      </c>
      <c r="G30" s="15">
        <v>54725</v>
      </c>
      <c r="H30" s="1"/>
      <c r="I30" s="29"/>
      <c r="J30" s="29"/>
      <c r="K30" s="26">
        <v>40000</v>
      </c>
      <c r="L30" s="34">
        <v>60069.32</v>
      </c>
      <c r="M30" s="34"/>
      <c r="N30" s="26">
        <v>40000</v>
      </c>
      <c r="O30" s="4"/>
      <c r="P30" s="4"/>
      <c r="Q30" s="15">
        <v>40000</v>
      </c>
      <c r="R30" s="4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15">
        <v>440</v>
      </c>
      <c r="B31" s="15" t="s">
        <v>32</v>
      </c>
      <c r="C31" s="15">
        <v>78293.59</v>
      </c>
      <c r="D31" s="15"/>
      <c r="E31" s="15">
        <v>18000</v>
      </c>
      <c r="F31" s="8">
        <v>46218</v>
      </c>
      <c r="G31" s="15">
        <v>54000</v>
      </c>
      <c r="H31" s="1"/>
      <c r="I31" s="29"/>
      <c r="J31" s="29"/>
      <c r="K31" s="26">
        <v>12000</v>
      </c>
      <c r="L31" s="34">
        <v>12660</v>
      </c>
      <c r="M31" s="34"/>
      <c r="N31" s="26">
        <v>12000</v>
      </c>
      <c r="O31" s="15"/>
      <c r="P31" s="15"/>
      <c r="Q31" s="15">
        <v>15000</v>
      </c>
      <c r="R31" s="4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15">
        <v>441</v>
      </c>
      <c r="B32" s="15" t="s">
        <v>33</v>
      </c>
      <c r="C32" s="15">
        <v>0</v>
      </c>
      <c r="D32" s="15"/>
      <c r="E32" s="15">
        <v>250</v>
      </c>
      <c r="F32" s="15"/>
      <c r="G32" s="15">
        <v>2500</v>
      </c>
      <c r="H32" s="1"/>
      <c r="I32" s="29"/>
      <c r="J32" s="29"/>
      <c r="K32" s="26">
        <v>2500</v>
      </c>
      <c r="L32" s="34"/>
      <c r="M32" s="34"/>
      <c r="N32" s="26">
        <v>2500</v>
      </c>
      <c r="O32" s="15"/>
      <c r="P32" s="15"/>
      <c r="Q32" s="34">
        <v>15000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15">
        <v>490</v>
      </c>
      <c r="B33" s="2" t="s">
        <v>34</v>
      </c>
      <c r="C33" s="6">
        <v>254306.81</v>
      </c>
      <c r="D33" s="2"/>
      <c r="E33" s="6">
        <f>SUM(E28:E32)</f>
        <v>127050</v>
      </c>
      <c r="F33" s="11" t="s">
        <v>35</v>
      </c>
      <c r="G33" s="6">
        <f>SUM(G28:G32)</f>
        <v>187225</v>
      </c>
      <c r="H33" s="22">
        <v>127552</v>
      </c>
      <c r="I33" s="22"/>
      <c r="J33" s="30"/>
      <c r="K33" s="12">
        <f>SUM(K28:K32)</f>
        <v>130500</v>
      </c>
      <c r="L33" s="39">
        <f>SUM(L28:L32)</f>
        <v>134800.82</v>
      </c>
      <c r="M33" s="38"/>
      <c r="N33" s="12">
        <f>SUM(N28:N32)</f>
        <v>130500</v>
      </c>
      <c r="O33" s="15"/>
      <c r="P33" s="15"/>
      <c r="Q33" s="6">
        <f>SUM(Q28:Q32)</f>
        <v>146000</v>
      </c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15"/>
      <c r="B34" s="15"/>
      <c r="C34" s="15"/>
      <c r="D34" s="15"/>
      <c r="E34" s="15"/>
      <c r="F34" s="15"/>
      <c r="G34" s="15"/>
      <c r="H34" s="1"/>
      <c r="I34" s="29"/>
      <c r="J34" s="29"/>
      <c r="K34" s="34"/>
      <c r="L34" s="34"/>
      <c r="M34" s="34"/>
      <c r="N34" s="34"/>
      <c r="O34" s="15"/>
      <c r="P34" s="15"/>
      <c r="Q34" s="34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5"/>
      <c r="B35" s="15"/>
      <c r="C35" s="15"/>
      <c r="D35" s="15"/>
      <c r="E35" s="15"/>
      <c r="F35" s="15"/>
      <c r="G35" s="15"/>
      <c r="H35" s="1"/>
      <c r="I35" s="29"/>
      <c r="J35" s="29"/>
      <c r="K35" s="34"/>
      <c r="L35" s="34"/>
      <c r="M35" s="34"/>
      <c r="N35" s="3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2">
        <v>500</v>
      </c>
      <c r="B36" s="2" t="s">
        <v>36</v>
      </c>
      <c r="C36" s="2"/>
      <c r="D36" s="2"/>
      <c r="E36" s="2"/>
      <c r="F36" s="2"/>
      <c r="G36" s="2"/>
      <c r="H36" s="19"/>
      <c r="I36" s="30"/>
      <c r="J36" s="30"/>
      <c r="K36" s="27"/>
      <c r="L36" s="27"/>
      <c r="M36" s="27"/>
      <c r="N36" s="2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34"/>
      <c r="I37" s="30"/>
      <c r="J37" s="30"/>
      <c r="K37" s="34"/>
      <c r="L37" s="27"/>
      <c r="M37" s="27"/>
      <c r="N37" s="2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5">
        <v>545</v>
      </c>
      <c r="B38" s="15" t="s">
        <v>29</v>
      </c>
      <c r="C38" s="15">
        <v>0</v>
      </c>
      <c r="D38" s="15"/>
      <c r="E38" s="15"/>
      <c r="F38" s="15"/>
      <c r="G38" s="34">
        <v>2500</v>
      </c>
      <c r="H38" s="34"/>
      <c r="I38" s="29"/>
      <c r="J38" s="29"/>
      <c r="K38" s="34">
        <v>2500</v>
      </c>
      <c r="L38" s="34"/>
      <c r="M38" s="34"/>
      <c r="N38" s="26">
        <v>2500</v>
      </c>
      <c r="O38" s="15"/>
      <c r="P38" s="15"/>
      <c r="Q38" s="15">
        <v>1000</v>
      </c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15">
        <v>546</v>
      </c>
      <c r="B39" s="15" t="s">
        <v>30</v>
      </c>
      <c r="C39" s="15">
        <v>6521.25</v>
      </c>
      <c r="D39" s="15"/>
      <c r="E39" s="15">
        <v>5625</v>
      </c>
      <c r="F39" s="15"/>
      <c r="G39" s="34">
        <v>7000</v>
      </c>
      <c r="H39" s="34">
        <v>5625</v>
      </c>
      <c r="I39" s="29"/>
      <c r="J39" s="29"/>
      <c r="K39" s="34">
        <v>7000</v>
      </c>
      <c r="L39" s="34">
        <v>5625</v>
      </c>
      <c r="N39" s="26">
        <v>7000</v>
      </c>
      <c r="O39" s="15"/>
      <c r="P39" s="15"/>
      <c r="Q39" s="15">
        <v>7000</v>
      </c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15">
        <v>547</v>
      </c>
      <c r="B40" s="15" t="s">
        <v>37</v>
      </c>
      <c r="C40" s="15">
        <v>32306.25</v>
      </c>
      <c r="D40" s="15"/>
      <c r="E40" s="15">
        <v>35000</v>
      </c>
      <c r="F40" s="15"/>
      <c r="G40" s="34">
        <v>35000</v>
      </c>
      <c r="H40" s="34">
        <v>36963</v>
      </c>
      <c r="I40" s="29"/>
      <c r="J40" s="29"/>
      <c r="K40" s="34">
        <v>35000</v>
      </c>
      <c r="L40" s="34">
        <v>36963.85</v>
      </c>
      <c r="N40" s="26">
        <v>37000</v>
      </c>
      <c r="O40" s="15"/>
      <c r="P40" s="15"/>
      <c r="Q40" s="15">
        <v>42000</v>
      </c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15">
        <v>549</v>
      </c>
      <c r="B41" s="15" t="s">
        <v>32</v>
      </c>
      <c r="C41" s="15">
        <v>4290.16</v>
      </c>
      <c r="D41" s="15"/>
      <c r="E41" s="15">
        <v>15000</v>
      </c>
      <c r="F41" s="15"/>
      <c r="G41" s="34">
        <v>15000</v>
      </c>
      <c r="H41" s="34">
        <v>22031</v>
      </c>
      <c r="I41" s="29"/>
      <c r="J41" s="29"/>
      <c r="K41" s="34">
        <v>15000</v>
      </c>
      <c r="L41" s="34">
        <v>25564.880000000001</v>
      </c>
      <c r="N41" s="26">
        <v>23000</v>
      </c>
      <c r="O41" s="15"/>
      <c r="P41" s="15"/>
      <c r="Q41" s="15">
        <v>30000</v>
      </c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15">
        <v>550</v>
      </c>
      <c r="B42" s="15" t="s">
        <v>33</v>
      </c>
      <c r="C42" s="15">
        <v>0</v>
      </c>
      <c r="D42" s="15"/>
      <c r="E42" s="15"/>
      <c r="F42" s="15"/>
      <c r="G42" s="34">
        <v>0</v>
      </c>
      <c r="H42" s="34">
        <v>1132</v>
      </c>
      <c r="I42" s="29"/>
      <c r="J42" s="29"/>
      <c r="K42" s="34"/>
      <c r="L42" s="34"/>
      <c r="N42" s="34"/>
      <c r="O42" s="15"/>
      <c r="P42" s="15"/>
      <c r="Q42" s="34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15">
        <v>560</v>
      </c>
      <c r="B43" s="2" t="s">
        <v>38</v>
      </c>
      <c r="C43" s="6">
        <v>43117.66</v>
      </c>
      <c r="D43" s="2"/>
      <c r="E43" s="6">
        <f>SUM(E38:E42)</f>
        <v>55625</v>
      </c>
      <c r="F43" s="11" t="s">
        <v>39</v>
      </c>
      <c r="G43" s="6">
        <f>SUM(G38:G42)</f>
        <v>59500</v>
      </c>
      <c r="H43" s="23">
        <v>65752</v>
      </c>
      <c r="I43" s="23"/>
      <c r="J43" s="32"/>
      <c r="K43" s="6">
        <f>SUM(K38:K42)</f>
        <v>59500</v>
      </c>
      <c r="L43" s="6">
        <f>SUM(L39:L42)</f>
        <v>68153.73</v>
      </c>
      <c r="M43" s="35"/>
      <c r="N43" s="6">
        <f>SUM(N38:N42)</f>
        <v>69500</v>
      </c>
      <c r="O43" s="15"/>
      <c r="P43" s="15"/>
      <c r="Q43" s="6">
        <f>SUM(Q38:Q42)</f>
        <v>80000</v>
      </c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15"/>
      <c r="B44" s="15"/>
      <c r="C44" s="15"/>
      <c r="D44" s="15"/>
      <c r="E44" s="15"/>
      <c r="F44" s="15"/>
      <c r="G44" s="15"/>
      <c r="H44" s="1"/>
      <c r="I44" s="29"/>
      <c r="J44" s="29"/>
      <c r="K44" s="34"/>
      <c r="L44" s="34"/>
      <c r="M44" s="34"/>
      <c r="N44" s="34"/>
      <c r="O44" s="15"/>
      <c r="P44" s="15"/>
      <c r="Q44" s="34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15"/>
      <c r="B45" s="15"/>
      <c r="C45" s="15"/>
      <c r="D45" s="15"/>
      <c r="E45" s="15"/>
      <c r="F45" s="15"/>
      <c r="G45" s="15"/>
      <c r="H45" s="1"/>
      <c r="I45" s="29"/>
      <c r="J45" s="29"/>
      <c r="K45" s="34"/>
      <c r="L45" s="34"/>
      <c r="M45" s="34"/>
      <c r="N45" s="3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2">
        <v>600</v>
      </c>
      <c r="B46" s="2" t="s">
        <v>40</v>
      </c>
      <c r="C46" s="2"/>
      <c r="D46" s="2"/>
      <c r="E46" s="2"/>
      <c r="F46" s="2"/>
      <c r="G46" s="2"/>
      <c r="H46" s="19"/>
      <c r="I46" s="30"/>
      <c r="J46" s="30"/>
      <c r="K46" s="27"/>
      <c r="L46" s="27"/>
      <c r="M46" s="27"/>
      <c r="N46" s="2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5"/>
      <c r="B47" s="15"/>
      <c r="C47" s="15"/>
      <c r="D47" s="15"/>
      <c r="E47" s="15"/>
      <c r="F47" s="15"/>
      <c r="G47" s="15"/>
      <c r="H47" s="1"/>
      <c r="I47" s="29"/>
      <c r="J47" s="29"/>
      <c r="K47" s="34"/>
      <c r="L47" s="34"/>
      <c r="M47" s="34"/>
      <c r="N47" s="34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15">
        <v>605</v>
      </c>
      <c r="B48" s="15" t="s">
        <v>41</v>
      </c>
      <c r="C48" s="15">
        <v>5999.36</v>
      </c>
      <c r="D48" s="15"/>
      <c r="E48" s="15">
        <v>3000</v>
      </c>
      <c r="F48" s="15"/>
      <c r="G48" s="15">
        <v>3000</v>
      </c>
      <c r="H48" s="1"/>
      <c r="I48" s="29"/>
      <c r="J48" s="29"/>
      <c r="K48" s="26">
        <v>3000</v>
      </c>
      <c r="L48" s="34">
        <v>0</v>
      </c>
      <c r="M48" s="34"/>
      <c r="N48" s="26">
        <v>3000</v>
      </c>
      <c r="O48" s="15"/>
      <c r="P48" s="15"/>
      <c r="Q48" s="15">
        <v>0</v>
      </c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>
        <v>606</v>
      </c>
      <c r="B49" s="15" t="s">
        <v>42</v>
      </c>
      <c r="C49" s="15">
        <v>0</v>
      </c>
      <c r="D49" s="15"/>
      <c r="E49" s="15">
        <v>4000</v>
      </c>
      <c r="F49" s="15"/>
      <c r="G49" s="15">
        <v>4000</v>
      </c>
      <c r="H49" s="1"/>
      <c r="I49" s="29"/>
      <c r="J49" s="29"/>
      <c r="K49" s="26">
        <v>0</v>
      </c>
      <c r="L49" s="34">
        <v>0</v>
      </c>
      <c r="M49" s="34"/>
      <c r="N49" s="26">
        <v>0</v>
      </c>
      <c r="O49" s="15"/>
      <c r="P49" s="15"/>
      <c r="Q49" s="15">
        <v>0</v>
      </c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15">
        <v>607</v>
      </c>
      <c r="B50" s="15" t="s">
        <v>43</v>
      </c>
      <c r="C50" s="15">
        <v>3183.74</v>
      </c>
      <c r="D50" s="15"/>
      <c r="E50" s="15">
        <v>5000</v>
      </c>
      <c r="F50" s="15"/>
      <c r="G50" s="15">
        <v>5000</v>
      </c>
      <c r="H50" s="1"/>
      <c r="I50" s="29"/>
      <c r="J50" s="29"/>
      <c r="K50" s="26">
        <v>5000</v>
      </c>
      <c r="L50" s="34">
        <v>0</v>
      </c>
      <c r="M50" s="34"/>
      <c r="N50" s="26">
        <v>5000</v>
      </c>
      <c r="O50" s="15"/>
      <c r="P50" s="15"/>
      <c r="Q50" s="15">
        <v>0</v>
      </c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5">
        <v>608</v>
      </c>
      <c r="B51" s="15" t="s">
        <v>33</v>
      </c>
      <c r="C51" s="15">
        <v>2789.86</v>
      </c>
      <c r="D51" s="15"/>
      <c r="E51" s="15"/>
      <c r="F51" s="15"/>
      <c r="G51" s="15">
        <v>0</v>
      </c>
      <c r="H51" s="1"/>
      <c r="I51" s="29"/>
      <c r="J51" s="29"/>
      <c r="K51" s="26">
        <v>0</v>
      </c>
      <c r="L51" s="34">
        <v>0</v>
      </c>
      <c r="M51" s="34"/>
      <c r="N51" s="26">
        <v>0</v>
      </c>
      <c r="O51" s="15"/>
      <c r="P51" s="15"/>
      <c r="Q51" s="34">
        <v>0</v>
      </c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15">
        <v>620</v>
      </c>
      <c r="B52" s="2" t="s">
        <v>44</v>
      </c>
      <c r="C52" s="6">
        <v>11972.96</v>
      </c>
      <c r="D52" s="2"/>
      <c r="E52" s="6">
        <f>SUM(E48:E51)</f>
        <v>12000</v>
      </c>
      <c r="F52" s="11" t="s">
        <v>45</v>
      </c>
      <c r="G52" s="6">
        <f>SUM(G48:G51)</f>
        <v>12000</v>
      </c>
      <c r="K52" s="6">
        <f>SUM(K48:K51)</f>
        <v>8000</v>
      </c>
      <c r="L52" s="48"/>
      <c r="M52" s="38"/>
      <c r="N52" s="6">
        <f>SUM(N48:N51)</f>
        <v>8000</v>
      </c>
      <c r="O52" s="15"/>
      <c r="P52" s="15"/>
      <c r="Q52" s="6">
        <f>SUM(Q48:Q51)</f>
        <v>0</v>
      </c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15"/>
      <c r="B53" s="15"/>
      <c r="C53" s="15"/>
      <c r="D53" s="15"/>
      <c r="E53" s="15"/>
      <c r="F53" s="15"/>
      <c r="G53" s="15"/>
      <c r="H53" s="1"/>
      <c r="I53" s="29"/>
      <c r="J53" s="29"/>
      <c r="K53" s="34"/>
      <c r="L53" s="34"/>
      <c r="M53" s="34"/>
      <c r="N53" s="34"/>
      <c r="O53" s="15"/>
      <c r="P53" s="15"/>
      <c r="Q53" s="34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15"/>
      <c r="B54" s="15"/>
      <c r="C54" s="15"/>
      <c r="D54" s="15"/>
      <c r="E54" s="15"/>
      <c r="F54" s="15"/>
      <c r="G54" s="15"/>
      <c r="H54" s="1"/>
      <c r="I54" s="29"/>
      <c r="J54" s="29"/>
      <c r="K54" s="34"/>
      <c r="L54" s="34"/>
      <c r="M54" s="34"/>
      <c r="N54" s="34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2">
        <v>630</v>
      </c>
      <c r="B55" s="2" t="s">
        <v>46</v>
      </c>
      <c r="C55" s="2"/>
      <c r="D55" s="2"/>
      <c r="E55" s="2"/>
      <c r="F55" s="2"/>
      <c r="G55" s="2"/>
      <c r="H55" s="19"/>
      <c r="I55" s="30"/>
      <c r="J55" s="30"/>
      <c r="K55" s="27"/>
      <c r="L55" s="27"/>
      <c r="M55" s="27"/>
      <c r="N55" s="2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5"/>
      <c r="B56" s="15"/>
      <c r="C56" s="15"/>
      <c r="D56" s="15"/>
      <c r="E56" s="15"/>
      <c r="F56" s="15"/>
      <c r="G56" s="15"/>
      <c r="H56" s="1"/>
      <c r="I56" s="29"/>
      <c r="J56" s="29"/>
      <c r="K56" s="34"/>
      <c r="L56" s="34"/>
      <c r="M56" s="34"/>
      <c r="N56" s="3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15">
        <v>631</v>
      </c>
      <c r="B57" s="15" t="s">
        <v>47</v>
      </c>
      <c r="C57" s="15">
        <v>0</v>
      </c>
      <c r="D57" s="15"/>
      <c r="E57" s="15">
        <v>0</v>
      </c>
      <c r="F57" s="15"/>
      <c r="G57" s="15">
        <v>0</v>
      </c>
      <c r="H57" s="1"/>
      <c r="I57" s="29"/>
      <c r="J57" s="29"/>
      <c r="K57" s="34">
        <v>100000</v>
      </c>
      <c r="L57" s="34">
        <v>1778.4</v>
      </c>
      <c r="M57" s="34"/>
      <c r="N57" s="34">
        <v>100000</v>
      </c>
      <c r="O57" s="15"/>
      <c r="P57" s="15"/>
      <c r="Q57" s="15">
        <v>50000</v>
      </c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15">
        <v>633</v>
      </c>
      <c r="B58" s="15" t="s">
        <v>48</v>
      </c>
      <c r="C58" s="15">
        <v>0</v>
      </c>
      <c r="D58" s="15"/>
      <c r="E58" s="15">
        <v>0</v>
      </c>
      <c r="F58" s="15"/>
      <c r="G58" s="15">
        <v>0</v>
      </c>
      <c r="H58" s="1"/>
      <c r="I58" s="29"/>
      <c r="J58" s="29"/>
      <c r="K58" s="34">
        <v>0</v>
      </c>
      <c r="L58" s="34">
        <v>2341.56</v>
      </c>
      <c r="M58" s="34"/>
      <c r="N58" s="34">
        <v>20000</v>
      </c>
      <c r="O58" s="15"/>
      <c r="P58" s="15"/>
      <c r="Q58" s="34">
        <v>20000</v>
      </c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>
      <c r="A59" s="15">
        <v>634</v>
      </c>
      <c r="B59" s="2" t="s">
        <v>49</v>
      </c>
      <c r="C59" s="7">
        <v>0</v>
      </c>
      <c r="D59" s="15"/>
      <c r="E59" s="7">
        <v>0</v>
      </c>
      <c r="F59" s="15"/>
      <c r="G59" s="6">
        <v>0</v>
      </c>
      <c r="H59" s="1"/>
      <c r="I59" s="29"/>
      <c r="J59" s="29"/>
      <c r="K59" s="6">
        <f>SUM(K57:K58)</f>
        <v>100000</v>
      </c>
      <c r="L59" s="6">
        <f>SUM(L57:L58)</f>
        <v>4119.96</v>
      </c>
      <c r="M59" s="38"/>
      <c r="N59" s="6">
        <f>SUM(N57:N58)</f>
        <v>120000</v>
      </c>
      <c r="O59" s="15"/>
      <c r="P59" s="15"/>
      <c r="Q59" s="6">
        <f>SUM(Q57:Q58)</f>
        <v>70000</v>
      </c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>
      <c r="A60" s="15"/>
      <c r="B60" s="15"/>
      <c r="C60" s="15"/>
      <c r="D60" s="15"/>
      <c r="E60" s="15"/>
      <c r="F60" s="15"/>
      <c r="G60" s="15"/>
      <c r="H60" s="1"/>
      <c r="I60" s="29"/>
      <c r="J60" s="29"/>
      <c r="K60" s="34"/>
      <c r="L60" s="34"/>
      <c r="M60" s="34"/>
      <c r="N60" s="34"/>
      <c r="O60" s="15"/>
      <c r="P60" s="15"/>
      <c r="Q60" s="27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15"/>
      <c r="B61" s="15"/>
      <c r="C61" s="15"/>
      <c r="D61" s="15"/>
      <c r="E61" s="15"/>
      <c r="F61" s="15"/>
      <c r="G61" s="15"/>
      <c r="H61" s="1"/>
      <c r="I61" s="29"/>
      <c r="J61" s="29"/>
      <c r="K61" s="34"/>
      <c r="L61" s="34"/>
      <c r="M61" s="34"/>
      <c r="N61" s="3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15">
        <v>635</v>
      </c>
      <c r="B62" s="2" t="s">
        <v>50</v>
      </c>
      <c r="C62" s="15"/>
      <c r="D62" s="15"/>
      <c r="E62" s="15"/>
      <c r="F62" s="15"/>
      <c r="G62" s="15"/>
      <c r="H62" s="1"/>
      <c r="I62" s="29"/>
      <c r="J62" s="29"/>
      <c r="K62" s="34"/>
      <c r="L62" s="34"/>
      <c r="M62" s="34"/>
      <c r="N62" s="3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15"/>
      <c r="B63" s="15"/>
      <c r="C63" s="15"/>
      <c r="D63" s="15"/>
      <c r="E63" s="15"/>
      <c r="F63" s="15"/>
      <c r="G63" s="15"/>
      <c r="H63" s="1"/>
      <c r="I63" s="29"/>
      <c r="J63" s="29"/>
      <c r="K63" s="34"/>
      <c r="L63" s="34"/>
      <c r="M63" s="34"/>
      <c r="N63" s="3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15">
        <v>638</v>
      </c>
      <c r="B64" s="15" t="s">
        <v>51</v>
      </c>
      <c r="C64" s="15">
        <v>3105</v>
      </c>
      <c r="D64" s="15"/>
      <c r="E64" s="15">
        <v>8000</v>
      </c>
      <c r="F64" s="15"/>
      <c r="G64" s="15">
        <v>8000</v>
      </c>
      <c r="H64" s="1"/>
      <c r="I64" s="29"/>
      <c r="J64" s="29"/>
      <c r="K64" s="34">
        <v>8000</v>
      </c>
      <c r="L64" s="34">
        <v>8403.09</v>
      </c>
      <c r="M64" s="34"/>
      <c r="N64" s="34">
        <v>8000</v>
      </c>
      <c r="O64" s="15"/>
      <c r="P64" s="15"/>
      <c r="Q64" s="15">
        <v>10000</v>
      </c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15">
        <v>639</v>
      </c>
      <c r="B65" s="15" t="s">
        <v>48</v>
      </c>
      <c r="C65" s="15">
        <v>16478.330000000002</v>
      </c>
      <c r="D65" s="15"/>
      <c r="E65" s="15">
        <v>21000</v>
      </c>
      <c r="F65" s="15"/>
      <c r="G65" s="15">
        <v>21000</v>
      </c>
      <c r="H65" s="1"/>
      <c r="I65" s="29"/>
      <c r="J65" s="29"/>
      <c r="K65" s="34">
        <v>21000</v>
      </c>
      <c r="L65" s="34">
        <v>3591.31</v>
      </c>
      <c r="M65" s="34"/>
      <c r="N65" s="34">
        <v>21000</v>
      </c>
      <c r="O65" s="15"/>
      <c r="P65" s="15"/>
      <c r="Q65" s="34">
        <v>5000</v>
      </c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15">
        <v>640</v>
      </c>
      <c r="B66" s="2" t="s">
        <v>52</v>
      </c>
      <c r="C66" s="6">
        <v>19583.330000000002</v>
      </c>
      <c r="D66" s="2"/>
      <c r="E66" s="6">
        <f>SUM(E64:E65)</f>
        <v>29000</v>
      </c>
      <c r="F66" s="11" t="s">
        <v>53</v>
      </c>
      <c r="G66" s="6">
        <f>SUM(G64:G65)</f>
        <v>29000</v>
      </c>
      <c r="H66" s="22">
        <v>11705</v>
      </c>
      <c r="I66" s="22"/>
      <c r="J66" s="30"/>
      <c r="K66" s="6">
        <f>SUM(K64:K65)</f>
        <v>29000</v>
      </c>
      <c r="L66" s="6">
        <f>SUM(L64:L65)</f>
        <v>11994.4</v>
      </c>
      <c r="M66" s="38"/>
      <c r="N66" s="6">
        <f>SUM(N64:N65)</f>
        <v>29000</v>
      </c>
      <c r="O66" s="15"/>
      <c r="P66" s="15"/>
      <c r="Q66" s="6">
        <f>SUM(Q64:Q65)</f>
        <v>15000</v>
      </c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15"/>
      <c r="B67" s="2"/>
      <c r="C67" s="15"/>
      <c r="D67" s="15"/>
      <c r="E67" s="15"/>
      <c r="F67" s="15"/>
      <c r="G67" s="15"/>
      <c r="H67" s="1"/>
      <c r="I67" s="29"/>
      <c r="J67" s="29"/>
      <c r="K67" s="34"/>
      <c r="L67" s="34"/>
      <c r="M67" s="34"/>
      <c r="N67" s="34"/>
      <c r="O67" s="15"/>
      <c r="P67" s="15"/>
      <c r="Q67" s="34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15"/>
      <c r="B68" s="15"/>
      <c r="C68" s="15"/>
      <c r="D68" s="15"/>
      <c r="E68" s="15"/>
      <c r="F68" s="15"/>
      <c r="G68" s="15"/>
      <c r="H68" s="1"/>
      <c r="I68" s="29"/>
      <c r="J68" s="29"/>
      <c r="K68" s="34"/>
      <c r="L68" s="34"/>
      <c r="M68" s="34"/>
      <c r="N68" s="34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15">
        <v>650</v>
      </c>
      <c r="B69" s="2" t="s">
        <v>54</v>
      </c>
      <c r="C69" s="15"/>
      <c r="D69" s="15"/>
      <c r="E69" s="15"/>
      <c r="F69" s="15"/>
      <c r="G69" s="15"/>
      <c r="H69" s="1"/>
      <c r="I69" s="29"/>
      <c r="J69" s="29"/>
      <c r="K69" s="34"/>
      <c r="L69" s="34"/>
      <c r="M69" s="34"/>
      <c r="N69" s="34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15"/>
      <c r="B70" s="15"/>
      <c r="C70" s="15"/>
      <c r="D70" s="15"/>
      <c r="E70" s="15"/>
      <c r="F70" s="15"/>
      <c r="G70" s="15"/>
      <c r="H70" s="1"/>
      <c r="I70" s="29"/>
      <c r="J70" s="29"/>
      <c r="K70" s="34"/>
      <c r="L70" s="34"/>
      <c r="M70" s="34"/>
      <c r="N70" s="34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15">
        <v>660</v>
      </c>
      <c r="B71" s="15" t="s">
        <v>55</v>
      </c>
      <c r="C71" s="15">
        <v>116198.55</v>
      </c>
      <c r="D71" s="15"/>
      <c r="E71" s="15">
        <v>75000</v>
      </c>
      <c r="F71" s="15"/>
      <c r="G71" s="15">
        <v>0</v>
      </c>
      <c r="H71" s="1"/>
      <c r="I71" s="29"/>
      <c r="J71" s="29"/>
      <c r="K71" s="34">
        <v>0</v>
      </c>
      <c r="L71" s="34">
        <v>0</v>
      </c>
      <c r="M71" s="34"/>
      <c r="N71" s="34">
        <v>0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15">
        <v>666</v>
      </c>
      <c r="B72" s="15" t="s">
        <v>56</v>
      </c>
      <c r="C72" s="15">
        <v>15513.05</v>
      </c>
      <c r="D72" s="15"/>
      <c r="E72" s="15">
        <v>10000</v>
      </c>
      <c r="F72" s="15"/>
      <c r="G72" s="15">
        <v>10000</v>
      </c>
      <c r="H72" s="1"/>
      <c r="I72" s="29"/>
      <c r="J72" s="29"/>
      <c r="K72" s="34">
        <v>10000</v>
      </c>
      <c r="L72" s="34">
        <v>0</v>
      </c>
      <c r="M72" s="34"/>
      <c r="N72" s="34">
        <v>10000</v>
      </c>
      <c r="O72" s="15"/>
      <c r="P72" s="15"/>
      <c r="Q72" s="15">
        <v>10000</v>
      </c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5">
        <v>667</v>
      </c>
      <c r="B73" s="15" t="s">
        <v>57</v>
      </c>
      <c r="C73" s="15">
        <v>18302</v>
      </c>
      <c r="D73" s="15"/>
      <c r="E73" s="15">
        <v>25000</v>
      </c>
      <c r="F73" s="15"/>
      <c r="G73" s="15">
        <v>25000</v>
      </c>
      <c r="H73" s="1"/>
      <c r="I73" s="29"/>
      <c r="J73" s="29"/>
      <c r="K73" s="34">
        <v>25000</v>
      </c>
      <c r="L73" s="34">
        <v>0</v>
      </c>
      <c r="M73" s="34"/>
      <c r="N73" s="34">
        <v>25000</v>
      </c>
      <c r="O73" s="15"/>
      <c r="P73" s="15"/>
      <c r="Q73" s="15">
        <v>25000</v>
      </c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15">
        <v>670</v>
      </c>
      <c r="B74" s="15" t="s">
        <v>58</v>
      </c>
      <c r="C74" s="15">
        <v>7614.95</v>
      </c>
      <c r="D74" s="15"/>
      <c r="E74" s="15">
        <v>5000</v>
      </c>
      <c r="F74" s="15"/>
      <c r="G74" s="15">
        <v>5000</v>
      </c>
      <c r="H74" s="1"/>
      <c r="I74" s="29"/>
      <c r="J74" s="29"/>
      <c r="K74" s="34">
        <v>5000</v>
      </c>
      <c r="L74" s="34">
        <v>0</v>
      </c>
      <c r="M74" s="34"/>
      <c r="N74" s="34">
        <v>5000</v>
      </c>
      <c r="O74" s="15"/>
      <c r="P74" s="15"/>
      <c r="Q74" s="34">
        <v>5000</v>
      </c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15">
        <v>675</v>
      </c>
      <c r="B75" s="2" t="s">
        <v>59</v>
      </c>
      <c r="C75" s="6">
        <v>157628.54999999999</v>
      </c>
      <c r="D75" s="2"/>
      <c r="E75" s="6">
        <f>SUM(E71:E74)</f>
        <v>115000</v>
      </c>
      <c r="F75" s="11" t="s">
        <v>60</v>
      </c>
      <c r="G75" s="6">
        <f>SUM(G71:G74)</f>
        <v>40000</v>
      </c>
      <c r="H75" s="21">
        <v>0</v>
      </c>
      <c r="I75" s="21"/>
      <c r="J75" s="31"/>
      <c r="K75" s="13">
        <f>SUM(K71:K74)</f>
        <v>40000</v>
      </c>
      <c r="L75" s="7">
        <f>SUM(L71:L74)</f>
        <v>0</v>
      </c>
      <c r="M75" s="35"/>
      <c r="N75" s="13">
        <f>SUM(N71:N74)</f>
        <v>40000</v>
      </c>
      <c r="O75" s="15"/>
      <c r="P75" s="15"/>
      <c r="Q75" s="6">
        <f>SUM(Q72:Q74)</f>
        <v>40000</v>
      </c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15"/>
      <c r="B76" s="15"/>
      <c r="C76" s="15"/>
      <c r="D76" s="15"/>
      <c r="E76" s="15"/>
      <c r="F76" s="15"/>
      <c r="G76" s="15"/>
      <c r="H76" s="1"/>
      <c r="I76" s="29"/>
      <c r="J76" s="29"/>
      <c r="K76" s="34"/>
      <c r="L76" s="34"/>
      <c r="M76" s="34"/>
      <c r="N76" s="34"/>
      <c r="O76" s="15"/>
      <c r="P76" s="15"/>
      <c r="Q76" s="34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5"/>
      <c r="B77" s="15"/>
      <c r="C77" s="15"/>
      <c r="D77" s="15"/>
      <c r="E77" s="15"/>
      <c r="F77" s="15"/>
      <c r="G77" s="15"/>
      <c r="H77" s="1"/>
      <c r="I77" s="29"/>
      <c r="J77" s="29"/>
      <c r="K77" s="34"/>
      <c r="L77" s="34"/>
      <c r="M77" s="34"/>
      <c r="N77" s="34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15">
        <v>680</v>
      </c>
      <c r="B78" s="2" t="s">
        <v>61</v>
      </c>
      <c r="C78" s="15"/>
      <c r="D78" s="15"/>
      <c r="E78" s="15"/>
      <c r="F78" s="15"/>
      <c r="G78" s="15"/>
      <c r="H78" s="1"/>
      <c r="I78" s="29"/>
      <c r="J78" s="29"/>
      <c r="K78" s="34"/>
      <c r="L78" s="34"/>
      <c r="M78" s="34"/>
      <c r="N78" s="34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15"/>
      <c r="B79" s="15"/>
      <c r="C79" s="15"/>
      <c r="D79" s="15"/>
      <c r="E79" s="15"/>
      <c r="F79" s="15"/>
      <c r="G79" s="15"/>
      <c r="H79" s="1"/>
      <c r="I79" s="29"/>
      <c r="J79" s="29"/>
      <c r="K79" s="34"/>
      <c r="L79" s="34"/>
      <c r="M79" s="34"/>
      <c r="N79" s="34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15">
        <v>681</v>
      </c>
      <c r="B80" s="15" t="s">
        <v>62</v>
      </c>
      <c r="C80" s="15">
        <v>2558.34</v>
      </c>
      <c r="D80" s="15"/>
      <c r="E80" s="15">
        <v>22500</v>
      </c>
      <c r="F80" s="15"/>
      <c r="G80" s="15">
        <v>22500</v>
      </c>
      <c r="H80" s="1"/>
      <c r="I80" s="29"/>
      <c r="J80" s="29"/>
      <c r="K80" s="26">
        <v>10000</v>
      </c>
      <c r="L80" s="34">
        <v>61082.78</v>
      </c>
      <c r="M80" s="34"/>
      <c r="N80" s="26">
        <v>10000</v>
      </c>
      <c r="O80" s="15"/>
      <c r="P80" s="15"/>
      <c r="Q80" s="15">
        <v>15000</v>
      </c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15">
        <v>682</v>
      </c>
      <c r="B81" s="15" t="s">
        <v>63</v>
      </c>
      <c r="C81" s="15">
        <v>55875</v>
      </c>
      <c r="D81" s="15"/>
      <c r="E81" s="15">
        <v>12500</v>
      </c>
      <c r="F81" s="15"/>
      <c r="G81" s="15">
        <v>12500</v>
      </c>
      <c r="H81" s="1"/>
      <c r="I81" s="29"/>
      <c r="J81" s="29"/>
      <c r="K81" s="26">
        <v>10000</v>
      </c>
      <c r="L81" s="34"/>
      <c r="M81" s="34"/>
      <c r="N81" s="26">
        <v>20000</v>
      </c>
      <c r="O81" s="15"/>
      <c r="P81" s="15"/>
      <c r="Q81" s="15">
        <v>10000</v>
      </c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15">
        <v>683</v>
      </c>
      <c r="B82" s="15" t="s">
        <v>64</v>
      </c>
      <c r="C82" s="15">
        <v>1045</v>
      </c>
      <c r="D82" s="15"/>
      <c r="E82" s="15">
        <v>10000</v>
      </c>
      <c r="F82" s="15"/>
      <c r="G82" s="15">
        <v>10000</v>
      </c>
      <c r="H82" s="1"/>
      <c r="I82" s="29"/>
      <c r="J82" s="29"/>
      <c r="K82" s="34">
        <v>10000</v>
      </c>
      <c r="L82" s="34"/>
      <c r="M82" s="34"/>
      <c r="N82" s="34">
        <v>10000</v>
      </c>
      <c r="O82" s="15"/>
      <c r="P82" s="15"/>
      <c r="Q82" s="15">
        <v>5000</v>
      </c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5"/>
      <c r="B83" s="15" t="s">
        <v>65</v>
      </c>
      <c r="C83" s="15"/>
      <c r="D83" s="15"/>
      <c r="E83" s="15"/>
      <c r="F83" s="15"/>
      <c r="G83" s="15"/>
      <c r="H83" s="1"/>
      <c r="I83" s="29"/>
      <c r="J83" s="29"/>
      <c r="K83" s="34"/>
      <c r="L83" s="34"/>
      <c r="M83" s="34"/>
      <c r="N83" s="34">
        <v>20000</v>
      </c>
      <c r="O83" s="15"/>
      <c r="P83" s="15"/>
      <c r="Q83" s="34">
        <v>5000</v>
      </c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5">
        <v>690</v>
      </c>
      <c r="B84" s="2" t="s">
        <v>66</v>
      </c>
      <c r="C84" s="6">
        <v>59478.34</v>
      </c>
      <c r="D84" s="2"/>
      <c r="E84" s="6">
        <f>SUM(E80:E82)</f>
        <v>45000</v>
      </c>
      <c r="F84" s="11" t="s">
        <v>67</v>
      </c>
      <c r="G84" s="6">
        <f>SUM(G80:G82)</f>
        <v>45000</v>
      </c>
      <c r="H84" s="22">
        <v>4069</v>
      </c>
      <c r="I84" s="22"/>
      <c r="J84" s="30"/>
      <c r="K84" s="6">
        <f>SUM(K80:K82)</f>
        <v>30000</v>
      </c>
      <c r="L84" s="6">
        <f>SUM(L80:L83)</f>
        <v>61082.78</v>
      </c>
      <c r="M84" s="38"/>
      <c r="N84" s="6">
        <f>SUM(N80:N83)</f>
        <v>60000</v>
      </c>
      <c r="O84" s="15"/>
      <c r="P84" s="15"/>
      <c r="Q84" s="6">
        <f>SUM(Q80:Q83)</f>
        <v>35000</v>
      </c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72" customHeight="1">
      <c r="A85" s="71"/>
      <c r="B85" s="72"/>
      <c r="C85" s="72"/>
      <c r="D85" s="72"/>
      <c r="E85" s="72"/>
      <c r="F85" s="72"/>
      <c r="G85" s="72"/>
      <c r="H85" s="1"/>
      <c r="I85" s="29"/>
      <c r="J85" s="29"/>
      <c r="K85" s="34"/>
      <c r="L85" s="34"/>
      <c r="M85" s="34"/>
      <c r="N85" s="34"/>
      <c r="O85" s="15"/>
      <c r="P85" s="15"/>
      <c r="Q85" s="34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30" customHeight="1">
      <c r="A86" s="70" t="s">
        <v>68</v>
      </c>
      <c r="B86" s="72"/>
      <c r="C86" s="72"/>
      <c r="D86" s="72"/>
      <c r="E86" s="72"/>
      <c r="F86" s="72"/>
      <c r="G86" s="72"/>
      <c r="H86" s="1"/>
      <c r="I86" s="29"/>
      <c r="J86" s="29"/>
      <c r="K86" s="34"/>
      <c r="L86" s="34"/>
      <c r="M86" s="34"/>
      <c r="N86" s="34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30" customHeight="1">
      <c r="A87" s="25"/>
      <c r="B87" s="1"/>
      <c r="C87" s="1"/>
      <c r="D87" s="1"/>
      <c r="E87" s="1"/>
      <c r="F87" s="1"/>
      <c r="G87" s="1"/>
      <c r="H87" s="1"/>
      <c r="I87" s="29"/>
      <c r="J87" s="29"/>
      <c r="K87" s="34"/>
      <c r="L87" s="34"/>
      <c r="M87" s="34"/>
      <c r="N87" s="34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5"/>
      <c r="B88" s="15" t="s">
        <v>69</v>
      </c>
      <c r="C88" s="1" t="s">
        <v>1</v>
      </c>
      <c r="D88" s="1"/>
      <c r="E88" s="1" t="s">
        <v>3</v>
      </c>
      <c r="F88" s="1"/>
      <c r="G88" s="1" t="s">
        <v>5</v>
      </c>
      <c r="H88" s="1" t="s">
        <v>6</v>
      </c>
      <c r="I88" s="29"/>
      <c r="J88" s="29"/>
      <c r="K88" s="26" t="s">
        <v>7</v>
      </c>
      <c r="L88" s="26" t="s">
        <v>8</v>
      </c>
      <c r="M88" s="26"/>
      <c r="N88" s="26" t="s">
        <v>9</v>
      </c>
      <c r="O88" s="4" t="s">
        <v>10</v>
      </c>
      <c r="P88" s="4"/>
      <c r="Q88" s="15" t="s">
        <v>11</v>
      </c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15"/>
      <c r="B89" s="2"/>
      <c r="C89" s="15"/>
      <c r="D89" s="15"/>
      <c r="E89" s="15"/>
      <c r="F89" s="15"/>
      <c r="G89" s="15"/>
      <c r="H89" s="1"/>
      <c r="I89" s="29"/>
      <c r="J89" s="29"/>
      <c r="K89" s="34"/>
      <c r="L89" s="34"/>
      <c r="M89" s="34"/>
      <c r="N89" s="34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15"/>
      <c r="B90" s="2"/>
      <c r="C90" s="15"/>
      <c r="D90" s="15"/>
      <c r="E90" s="15"/>
      <c r="F90" s="15"/>
      <c r="G90" s="15"/>
      <c r="H90" s="1"/>
      <c r="I90" s="29"/>
      <c r="J90" s="29"/>
      <c r="K90" s="34"/>
      <c r="L90" s="34"/>
      <c r="M90" s="34"/>
      <c r="N90" s="34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15">
        <v>700</v>
      </c>
      <c r="B91" s="2" t="s">
        <v>70</v>
      </c>
      <c r="C91" s="15"/>
      <c r="D91" s="15"/>
      <c r="E91" s="15"/>
      <c r="F91" s="15"/>
      <c r="G91" s="15"/>
      <c r="H91" s="1"/>
      <c r="I91" s="29"/>
      <c r="J91" s="29"/>
      <c r="K91" s="34"/>
      <c r="L91" s="34"/>
      <c r="M91" s="34"/>
      <c r="N91" s="34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15"/>
      <c r="B92" s="15"/>
      <c r="C92" s="15"/>
      <c r="D92" s="15"/>
      <c r="E92" s="15"/>
      <c r="F92" s="15"/>
      <c r="G92" s="15"/>
      <c r="H92" s="1"/>
      <c r="I92" s="29"/>
      <c r="J92" s="29"/>
      <c r="K92" s="34"/>
      <c r="L92" s="34"/>
      <c r="M92" s="34"/>
      <c r="N92" s="34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15">
        <v>710</v>
      </c>
      <c r="B93" s="15" t="s">
        <v>71</v>
      </c>
      <c r="C93" s="15">
        <v>18289.62</v>
      </c>
      <c r="D93" s="15"/>
      <c r="E93" s="15">
        <v>10000</v>
      </c>
      <c r="F93" s="15"/>
      <c r="G93" s="15">
        <v>20000</v>
      </c>
      <c r="H93" s="1"/>
      <c r="I93" s="29"/>
      <c r="J93" s="29"/>
      <c r="K93" s="34">
        <v>20000</v>
      </c>
      <c r="L93" s="34">
        <v>10500</v>
      </c>
      <c r="M93" s="34"/>
      <c r="N93" s="34">
        <v>20000</v>
      </c>
      <c r="O93" s="15"/>
      <c r="P93" s="15"/>
      <c r="Q93" s="15">
        <v>20000</v>
      </c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15">
        <v>715</v>
      </c>
      <c r="B94" s="15" t="s">
        <v>72</v>
      </c>
      <c r="C94" s="15">
        <v>10469.11</v>
      </c>
      <c r="D94" s="15"/>
      <c r="E94" s="15">
        <v>10000</v>
      </c>
      <c r="F94" s="15"/>
      <c r="G94" s="15">
        <v>15000</v>
      </c>
      <c r="H94" s="1"/>
      <c r="I94" s="29"/>
      <c r="J94" s="29"/>
      <c r="K94" s="34">
        <v>15000</v>
      </c>
      <c r="L94" s="34"/>
      <c r="M94" s="34"/>
      <c r="N94" s="34">
        <v>15000</v>
      </c>
      <c r="O94" s="15"/>
      <c r="P94" s="15"/>
      <c r="Q94" s="15">
        <v>15000</v>
      </c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15">
        <v>725</v>
      </c>
      <c r="B95" s="15" t="s">
        <v>73</v>
      </c>
      <c r="C95" s="15">
        <v>3500</v>
      </c>
      <c r="D95" s="15"/>
      <c r="E95" s="15">
        <v>0</v>
      </c>
      <c r="F95" s="15"/>
      <c r="G95" s="15">
        <v>0</v>
      </c>
      <c r="H95" s="1"/>
      <c r="I95" s="29"/>
      <c r="J95" s="29"/>
      <c r="K95" s="26">
        <v>3500</v>
      </c>
      <c r="L95" s="34">
        <v>1410.59</v>
      </c>
      <c r="M95" s="34"/>
      <c r="N95" s="26">
        <v>3500</v>
      </c>
      <c r="O95" s="15"/>
      <c r="P95" s="15"/>
      <c r="Q95" s="34">
        <v>3500</v>
      </c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15">
        <v>740</v>
      </c>
      <c r="B96" s="2" t="s">
        <v>74</v>
      </c>
      <c r="C96" s="6">
        <v>32258.73</v>
      </c>
      <c r="D96" s="2"/>
      <c r="E96" s="6">
        <f>SUM(E93:E95)</f>
        <v>20000</v>
      </c>
      <c r="F96" s="11" t="s">
        <v>75</v>
      </c>
      <c r="G96" s="6">
        <f>SUM(G93:G95)</f>
        <v>35000</v>
      </c>
      <c r="H96" s="22">
        <v>17705</v>
      </c>
      <c r="I96" s="22"/>
      <c r="J96" s="30"/>
      <c r="K96" s="6">
        <f>SUM(K93:K95)</f>
        <v>38500</v>
      </c>
      <c r="L96" s="6">
        <f>SUM(L93:L95)</f>
        <v>11910.59</v>
      </c>
      <c r="M96" s="38"/>
      <c r="N96" s="6">
        <f>SUM(N93:N95)</f>
        <v>38500</v>
      </c>
      <c r="O96" s="15"/>
      <c r="P96" s="15"/>
      <c r="Q96" s="6">
        <f>SUM(Q93:Q95)</f>
        <v>38500</v>
      </c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5"/>
      <c r="B97" s="15"/>
      <c r="C97" s="15"/>
      <c r="D97" s="15"/>
      <c r="E97" s="15"/>
      <c r="F97" s="15"/>
      <c r="G97" s="15"/>
      <c r="H97" s="1"/>
      <c r="I97" s="29"/>
      <c r="J97" s="29"/>
      <c r="K97" s="34"/>
      <c r="L97" s="34"/>
      <c r="M97" s="34"/>
      <c r="N97" s="34"/>
      <c r="O97" s="15"/>
      <c r="P97" s="15"/>
      <c r="Q97" s="34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5"/>
      <c r="B98" s="15"/>
      <c r="C98" s="15"/>
      <c r="D98" s="15"/>
      <c r="E98" s="15"/>
      <c r="F98" s="15"/>
      <c r="G98" s="15"/>
      <c r="H98" s="1"/>
      <c r="I98" s="29"/>
      <c r="J98" s="29"/>
      <c r="K98" s="34"/>
      <c r="L98" s="34"/>
      <c r="M98" s="34"/>
      <c r="N98" s="34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5">
        <v>745</v>
      </c>
      <c r="B99" s="2" t="s">
        <v>76</v>
      </c>
      <c r="C99" s="15"/>
      <c r="D99" s="15"/>
      <c r="E99" s="15"/>
      <c r="F99" s="15"/>
      <c r="G99" s="15"/>
      <c r="H99" s="1"/>
      <c r="I99" s="29"/>
      <c r="J99" s="29"/>
      <c r="K99" s="34"/>
      <c r="L99" s="34"/>
      <c r="M99" s="34"/>
      <c r="N99" s="34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15"/>
      <c r="B100" s="15"/>
      <c r="C100" s="15"/>
      <c r="D100" s="15"/>
      <c r="E100" s="15"/>
      <c r="F100" s="15"/>
      <c r="G100" s="15"/>
      <c r="H100" s="1"/>
      <c r="I100" s="29"/>
      <c r="J100" s="29"/>
      <c r="K100" s="34"/>
      <c r="L100" s="34"/>
      <c r="M100" s="34"/>
      <c r="N100" s="34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15">
        <v>750</v>
      </c>
      <c r="B101" s="15" t="s">
        <v>77</v>
      </c>
      <c r="C101" s="15">
        <v>768.04</v>
      </c>
      <c r="D101" s="15"/>
      <c r="E101" s="15">
        <v>7000</v>
      </c>
      <c r="F101" s="15"/>
      <c r="G101" s="15">
        <v>7000</v>
      </c>
      <c r="H101" s="1"/>
      <c r="I101" s="29"/>
      <c r="J101" s="29"/>
      <c r="K101" s="26">
        <v>15000</v>
      </c>
      <c r="L101" s="34">
        <v>5409.57</v>
      </c>
      <c r="M101" s="34"/>
      <c r="N101" s="26">
        <v>15000</v>
      </c>
      <c r="O101" s="15"/>
      <c r="P101" s="15"/>
      <c r="Q101" s="15">
        <v>10000</v>
      </c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5">
        <v>752</v>
      </c>
      <c r="B102" s="15" t="s">
        <v>78</v>
      </c>
      <c r="C102" s="15">
        <v>0</v>
      </c>
      <c r="D102" s="15"/>
      <c r="E102" s="15">
        <v>1500</v>
      </c>
      <c r="F102" s="15"/>
      <c r="G102" s="15">
        <v>1500</v>
      </c>
      <c r="H102" s="1"/>
      <c r="I102" s="29"/>
      <c r="J102" s="29"/>
      <c r="K102" s="34">
        <v>1500</v>
      </c>
      <c r="L102" s="34">
        <v>5577.53</v>
      </c>
      <c r="M102" s="34"/>
      <c r="N102" s="34">
        <v>1500</v>
      </c>
      <c r="O102" s="15"/>
      <c r="P102" s="15"/>
      <c r="Q102" s="34">
        <v>1500</v>
      </c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5"/>
      <c r="B103" s="15" t="s">
        <v>79</v>
      </c>
      <c r="C103" s="15"/>
      <c r="D103" s="15"/>
      <c r="E103" s="15"/>
      <c r="F103" s="15"/>
      <c r="G103" s="15"/>
      <c r="H103" s="1"/>
      <c r="I103" s="29"/>
      <c r="J103" s="29"/>
      <c r="K103" s="34"/>
      <c r="L103" s="34"/>
      <c r="M103" s="34"/>
      <c r="N103" s="34"/>
      <c r="O103" s="15"/>
      <c r="P103" s="15"/>
      <c r="Q103" s="34">
        <v>12000</v>
      </c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15">
        <v>775</v>
      </c>
      <c r="B104" s="2" t="s">
        <v>80</v>
      </c>
      <c r="C104" s="6">
        <v>768.04</v>
      </c>
      <c r="D104" s="15"/>
      <c r="E104" s="6">
        <f>SUM(E101:E102)</f>
        <v>8500</v>
      </c>
      <c r="F104" s="11" t="s">
        <v>81</v>
      </c>
      <c r="G104" s="6">
        <f>SUM(G101:G102)</f>
        <v>8500</v>
      </c>
      <c r="H104" s="22">
        <v>24711</v>
      </c>
      <c r="I104" s="22"/>
      <c r="J104" s="30"/>
      <c r="K104" s="7">
        <f>SUM(K101:K102)</f>
        <v>16500</v>
      </c>
      <c r="L104" s="6">
        <f>SUM(L101:L102)</f>
        <v>10987.099999999999</v>
      </c>
      <c r="M104" s="38"/>
      <c r="N104" s="7">
        <f>SUM(N101:N102)</f>
        <v>16500</v>
      </c>
      <c r="O104" s="15"/>
      <c r="P104" s="15"/>
      <c r="Q104" s="6">
        <f>SUM(Q101:Q103)</f>
        <v>23500</v>
      </c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5"/>
      <c r="B105" s="15"/>
      <c r="C105" s="15"/>
      <c r="D105" s="15"/>
      <c r="E105" s="15"/>
      <c r="F105" s="15"/>
      <c r="G105" s="15"/>
      <c r="H105" s="1"/>
      <c r="I105" s="29"/>
      <c r="J105" s="29"/>
      <c r="K105" s="34"/>
      <c r="L105" s="34"/>
      <c r="M105" s="34"/>
      <c r="N105" s="34"/>
      <c r="O105" s="15"/>
      <c r="P105" s="15"/>
      <c r="Q105" s="34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5"/>
      <c r="B106" s="15"/>
      <c r="C106" s="15"/>
      <c r="D106" s="15"/>
      <c r="E106" s="15"/>
      <c r="F106" s="15"/>
      <c r="G106" s="15"/>
      <c r="H106" s="1"/>
      <c r="I106" s="29"/>
      <c r="J106" s="29"/>
      <c r="K106" s="34"/>
      <c r="L106" s="34"/>
      <c r="M106" s="34"/>
      <c r="N106" s="34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5">
        <v>790</v>
      </c>
      <c r="B107" s="2" t="s">
        <v>82</v>
      </c>
      <c r="C107" s="15"/>
      <c r="D107" s="15"/>
      <c r="E107" s="15"/>
      <c r="F107" s="15"/>
      <c r="G107" s="15"/>
      <c r="H107" s="1"/>
      <c r="I107" s="29"/>
      <c r="J107" s="29"/>
      <c r="K107" s="34"/>
      <c r="L107" s="34"/>
      <c r="M107" s="34"/>
      <c r="N107" s="34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5"/>
      <c r="B108" s="15"/>
      <c r="C108" s="15"/>
      <c r="D108" s="15"/>
      <c r="E108" s="15"/>
      <c r="F108" s="15"/>
      <c r="G108" s="15"/>
      <c r="H108" s="1"/>
      <c r="I108" s="29"/>
      <c r="J108" s="29"/>
      <c r="K108" s="34"/>
      <c r="L108" s="34"/>
      <c r="M108" s="34"/>
      <c r="N108" s="34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5">
        <v>800</v>
      </c>
      <c r="B109" s="15" t="s">
        <v>83</v>
      </c>
      <c r="C109" s="15">
        <v>1543.75</v>
      </c>
      <c r="D109" s="15"/>
      <c r="E109" s="15">
        <v>10000</v>
      </c>
      <c r="F109" s="15"/>
      <c r="G109" s="15">
        <v>2000</v>
      </c>
      <c r="H109" s="1">
        <v>5029</v>
      </c>
      <c r="I109" s="29"/>
      <c r="J109" s="29"/>
      <c r="K109" s="26">
        <v>16000</v>
      </c>
      <c r="L109" s="34">
        <v>13044.64</v>
      </c>
      <c r="M109" s="34"/>
      <c r="N109" s="26">
        <v>16000</v>
      </c>
      <c r="O109" s="15"/>
      <c r="P109" s="15"/>
      <c r="Q109" s="15">
        <v>0</v>
      </c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5">
        <v>805</v>
      </c>
      <c r="B110" s="15" t="s">
        <v>84</v>
      </c>
      <c r="C110" s="15">
        <v>1287.93</v>
      </c>
      <c r="D110" s="15"/>
      <c r="E110" s="15">
        <v>500</v>
      </c>
      <c r="F110" s="15"/>
      <c r="G110" s="15">
        <v>500</v>
      </c>
      <c r="H110" s="1"/>
      <c r="I110" s="29"/>
      <c r="J110" s="29"/>
      <c r="K110" s="34">
        <v>500</v>
      </c>
      <c r="L110" s="34">
        <v>750</v>
      </c>
      <c r="M110" s="34"/>
      <c r="N110" s="34">
        <v>500</v>
      </c>
      <c r="O110" s="15"/>
      <c r="P110" s="15"/>
      <c r="Q110" s="15">
        <v>0</v>
      </c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5">
        <v>810</v>
      </c>
      <c r="B111" s="15" t="s">
        <v>85</v>
      </c>
      <c r="C111" s="15">
        <v>0</v>
      </c>
      <c r="D111" s="15"/>
      <c r="E111" s="15">
        <v>500</v>
      </c>
      <c r="F111" s="15"/>
      <c r="G111" s="15">
        <v>1000</v>
      </c>
      <c r="H111" s="1">
        <v>227</v>
      </c>
      <c r="I111" s="29"/>
      <c r="J111" s="29"/>
      <c r="K111" s="34">
        <v>1000</v>
      </c>
      <c r="L111" s="34">
        <v>486.03</v>
      </c>
      <c r="M111" s="34"/>
      <c r="N111" s="34">
        <v>1000</v>
      </c>
      <c r="O111" s="15"/>
      <c r="P111" s="15"/>
      <c r="Q111" s="15">
        <v>1000</v>
      </c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5">
        <v>815</v>
      </c>
      <c r="B112" s="15" t="s">
        <v>86</v>
      </c>
      <c r="C112" s="15">
        <v>2030</v>
      </c>
      <c r="D112" s="15"/>
      <c r="E112" s="15">
        <v>0</v>
      </c>
      <c r="F112" s="15"/>
      <c r="G112" s="15">
        <v>1000</v>
      </c>
      <c r="H112" s="1">
        <v>2749</v>
      </c>
      <c r="I112" s="29"/>
      <c r="J112" s="29"/>
      <c r="K112" s="34">
        <v>1000</v>
      </c>
      <c r="L112" s="34">
        <v>438.02</v>
      </c>
      <c r="M112" s="34"/>
      <c r="N112" s="34">
        <v>1000</v>
      </c>
      <c r="O112" s="15"/>
      <c r="P112" s="15"/>
      <c r="Q112" s="15">
        <v>1000</v>
      </c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5"/>
      <c r="B113" s="15" t="s">
        <v>87</v>
      </c>
      <c r="C113" s="15"/>
      <c r="D113" s="15"/>
      <c r="E113" s="15"/>
      <c r="F113" s="15"/>
      <c r="G113" s="15"/>
      <c r="H113" s="1">
        <v>6250</v>
      </c>
      <c r="I113" s="29"/>
      <c r="J113" s="29"/>
      <c r="K113" s="34"/>
      <c r="L113" s="34">
        <v>7705.31</v>
      </c>
      <c r="M113" s="34"/>
      <c r="N113" s="34">
        <v>7000</v>
      </c>
      <c r="O113" s="15"/>
      <c r="P113" s="15"/>
      <c r="Q113" s="34">
        <v>0</v>
      </c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5">
        <v>830</v>
      </c>
      <c r="B114" s="2" t="s">
        <v>88</v>
      </c>
      <c r="C114" s="6">
        <v>4861.68</v>
      </c>
      <c r="D114" s="2"/>
      <c r="E114" s="6">
        <f>SUM(E109:E112)</f>
        <v>11000</v>
      </c>
      <c r="F114" s="11" t="s">
        <v>89</v>
      </c>
      <c r="G114" s="6">
        <f>SUM(G109:G112)</f>
        <v>4500</v>
      </c>
      <c r="H114" s="22">
        <v>14257</v>
      </c>
      <c r="I114" s="22"/>
      <c r="J114" s="30"/>
      <c r="K114" s="6">
        <f>SUM(K109:K112)</f>
        <v>18500</v>
      </c>
      <c r="L114" s="6">
        <f>SUM(L109:L113)</f>
        <v>22424</v>
      </c>
      <c r="M114" s="38"/>
      <c r="N114" s="6">
        <f>SUM(N109:N112)</f>
        <v>18500</v>
      </c>
      <c r="O114" s="15"/>
      <c r="P114" s="15"/>
      <c r="Q114" s="6">
        <f>SUM(Q109:Q113)</f>
        <v>2000</v>
      </c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"/>
      <c r="I115" s="29"/>
      <c r="J115" s="29"/>
      <c r="K115" s="34"/>
      <c r="L115" s="34"/>
      <c r="M115" s="34"/>
      <c r="N115" s="34"/>
      <c r="O115" s="15"/>
      <c r="P115" s="15"/>
      <c r="Q115" s="34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5"/>
      <c r="B116" s="15"/>
      <c r="C116" s="15"/>
      <c r="D116" s="15"/>
      <c r="E116" s="15"/>
      <c r="F116" s="15"/>
      <c r="G116" s="15"/>
      <c r="H116" s="1"/>
      <c r="I116" s="29"/>
      <c r="J116" s="29"/>
      <c r="K116" s="34"/>
      <c r="L116" s="34"/>
      <c r="M116" s="34"/>
      <c r="N116" s="34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5">
        <v>850</v>
      </c>
      <c r="B117" s="2" t="s">
        <v>90</v>
      </c>
      <c r="C117" s="15"/>
      <c r="D117" s="15"/>
      <c r="E117" s="15"/>
      <c r="F117" s="15"/>
      <c r="G117" s="15"/>
      <c r="H117" s="1"/>
      <c r="I117" s="29"/>
      <c r="J117" s="29"/>
      <c r="K117" s="34"/>
      <c r="L117" s="34"/>
      <c r="M117" s="34"/>
      <c r="N117" s="34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5"/>
      <c r="B118" s="15"/>
      <c r="C118" s="15"/>
      <c r="D118" s="15"/>
      <c r="E118" s="15"/>
      <c r="F118" s="15"/>
      <c r="G118" s="15"/>
      <c r="H118" s="1"/>
      <c r="I118" s="29"/>
      <c r="J118" s="29"/>
      <c r="K118" s="34"/>
      <c r="L118" s="34"/>
      <c r="M118" s="34"/>
      <c r="N118" s="34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5">
        <v>860</v>
      </c>
      <c r="B119" s="15" t="s">
        <v>91</v>
      </c>
      <c r="C119" s="15">
        <v>14488.88</v>
      </c>
      <c r="D119" s="15"/>
      <c r="E119" s="15">
        <v>16200</v>
      </c>
      <c r="F119" s="15"/>
      <c r="G119" s="15">
        <v>16000</v>
      </c>
      <c r="H119" s="1"/>
      <c r="I119" s="29"/>
      <c r="J119" s="29"/>
      <c r="K119" s="34">
        <v>16000</v>
      </c>
      <c r="L119" s="34">
        <v>1170.74</v>
      </c>
      <c r="M119" s="34"/>
      <c r="N119" s="34">
        <v>16000</v>
      </c>
      <c r="O119" s="15"/>
      <c r="P119" s="15"/>
      <c r="Q119" s="15">
        <v>16000</v>
      </c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5">
        <v>861</v>
      </c>
      <c r="B120" s="15" t="s">
        <v>92</v>
      </c>
      <c r="C120" s="15">
        <v>3221.99</v>
      </c>
      <c r="D120" s="15"/>
      <c r="E120" s="15">
        <v>3500</v>
      </c>
      <c r="F120" s="15"/>
      <c r="G120" s="15">
        <v>3500</v>
      </c>
      <c r="H120" s="1"/>
      <c r="I120" s="29"/>
      <c r="J120" s="29"/>
      <c r="K120" s="34">
        <v>3500</v>
      </c>
      <c r="L120" s="34">
        <v>3430.22</v>
      </c>
      <c r="M120" s="34"/>
      <c r="N120" s="34">
        <v>3500</v>
      </c>
      <c r="O120" s="15"/>
      <c r="P120" s="15"/>
      <c r="Q120" s="15">
        <v>3500</v>
      </c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5">
        <v>862</v>
      </c>
      <c r="B121" s="15" t="s">
        <v>33</v>
      </c>
      <c r="C121" s="15">
        <v>402.85</v>
      </c>
      <c r="D121" s="15"/>
      <c r="E121" s="15">
        <v>4000</v>
      </c>
      <c r="F121" s="15"/>
      <c r="G121" s="15">
        <v>4000</v>
      </c>
      <c r="H121" s="1"/>
      <c r="I121" s="29"/>
      <c r="J121" s="29"/>
      <c r="K121" s="34">
        <v>4000</v>
      </c>
      <c r="L121" s="34">
        <v>0</v>
      </c>
      <c r="M121" s="34"/>
      <c r="N121" s="34">
        <v>4000</v>
      </c>
      <c r="O121" s="15"/>
      <c r="P121" s="15"/>
      <c r="Q121" s="15">
        <v>4000</v>
      </c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5"/>
      <c r="B122" s="15" t="s">
        <v>93</v>
      </c>
      <c r="C122" s="15"/>
      <c r="D122" s="15"/>
      <c r="E122" s="15"/>
      <c r="F122" s="15"/>
      <c r="G122" s="15"/>
      <c r="H122" s="1"/>
      <c r="I122" s="29"/>
      <c r="J122" s="29"/>
      <c r="K122" s="34"/>
      <c r="L122" s="34">
        <v>0</v>
      </c>
      <c r="M122" s="34"/>
      <c r="N122" s="34">
        <v>20000</v>
      </c>
      <c r="O122" s="15"/>
      <c r="P122" s="15"/>
      <c r="Q122" s="34">
        <v>20000</v>
      </c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5">
        <v>870</v>
      </c>
      <c r="B123" s="2" t="s">
        <v>94</v>
      </c>
      <c r="C123" s="6">
        <v>18113.72</v>
      </c>
      <c r="D123" s="2"/>
      <c r="E123" s="6">
        <f>SUM(E119:E121)</f>
        <v>23700</v>
      </c>
      <c r="F123" s="11" t="s">
        <v>95</v>
      </c>
      <c r="G123" s="6">
        <f>SUM(G119:G121)</f>
        <v>23500</v>
      </c>
      <c r="H123" s="21">
        <v>3352</v>
      </c>
      <c r="I123" s="21"/>
      <c r="J123" s="31"/>
      <c r="K123" s="6">
        <f>SUM(K119:K121)</f>
        <v>23500</v>
      </c>
      <c r="L123" s="6">
        <f>SUM(L119:L122)</f>
        <v>4600.96</v>
      </c>
      <c r="M123" s="38"/>
      <c r="N123" s="6">
        <f>SUM(N119:N122)</f>
        <v>43500</v>
      </c>
      <c r="O123" s="15"/>
      <c r="P123" s="15"/>
      <c r="Q123" s="6">
        <f>SUM(Q119:Q122)</f>
        <v>43500</v>
      </c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"/>
      <c r="I124" s="29"/>
      <c r="J124" s="29"/>
      <c r="K124" s="34"/>
      <c r="L124" s="34"/>
      <c r="M124" s="34"/>
      <c r="N124" s="34"/>
      <c r="O124" s="15"/>
      <c r="P124" s="15"/>
      <c r="Q124" s="34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"/>
      <c r="I125" s="29"/>
      <c r="J125" s="29"/>
      <c r="K125" s="34"/>
      <c r="L125" s="34"/>
      <c r="M125" s="34"/>
      <c r="N125" s="34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>
        <v>895</v>
      </c>
      <c r="B126" s="2" t="s">
        <v>96</v>
      </c>
      <c r="C126" s="15"/>
      <c r="D126" s="15"/>
      <c r="E126" s="15"/>
      <c r="F126" s="15"/>
      <c r="G126" s="15"/>
      <c r="H126" s="1"/>
      <c r="I126" s="29"/>
      <c r="J126" s="29"/>
      <c r="K126" s="34"/>
      <c r="L126" s="34"/>
      <c r="M126" s="34"/>
      <c r="N126" s="34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 t="s">
        <v>84</v>
      </c>
      <c r="C127" s="15">
        <v>0</v>
      </c>
      <c r="D127" s="15"/>
      <c r="E127" s="15">
        <v>0</v>
      </c>
      <c r="F127" s="15"/>
      <c r="G127" s="15">
        <v>0</v>
      </c>
      <c r="H127" s="1"/>
      <c r="I127" s="29"/>
      <c r="J127" s="29"/>
      <c r="K127" s="34">
        <v>0</v>
      </c>
      <c r="L127" s="34">
        <v>7379.1</v>
      </c>
      <c r="M127" s="34"/>
      <c r="N127" s="34">
        <v>0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>
        <v>901</v>
      </c>
      <c r="B128" s="15" t="s">
        <v>97</v>
      </c>
      <c r="C128" s="15">
        <v>225</v>
      </c>
      <c r="D128" s="15"/>
      <c r="E128" s="15">
        <v>1500</v>
      </c>
      <c r="F128" s="15"/>
      <c r="G128" s="15">
        <v>1500</v>
      </c>
      <c r="H128" s="1"/>
      <c r="I128" s="29"/>
      <c r="J128" s="29"/>
      <c r="K128" s="34">
        <v>1500</v>
      </c>
      <c r="L128" s="34"/>
      <c r="M128" s="34"/>
      <c r="N128" s="34">
        <v>1500</v>
      </c>
      <c r="O128" s="15"/>
      <c r="P128" s="15"/>
      <c r="Q128" s="15">
        <v>3000</v>
      </c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 t="s">
        <v>98</v>
      </c>
      <c r="C129" s="15">
        <v>8793.5400000000009</v>
      </c>
      <c r="D129" s="15"/>
      <c r="E129" s="15">
        <v>0</v>
      </c>
      <c r="F129" s="15"/>
      <c r="G129" s="15">
        <v>0</v>
      </c>
      <c r="H129" s="1"/>
      <c r="I129" s="29"/>
      <c r="J129" s="29"/>
      <c r="K129" s="34">
        <v>0</v>
      </c>
      <c r="L129" s="34">
        <v>17051.62</v>
      </c>
      <c r="M129" s="34"/>
      <c r="N129" s="34">
        <v>0</v>
      </c>
      <c r="O129" s="15"/>
      <c r="P129" s="15"/>
      <c r="Q129" s="15">
        <v>30000</v>
      </c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>
        <v>903</v>
      </c>
      <c r="B130" s="15" t="s">
        <v>99</v>
      </c>
      <c r="C130" s="15">
        <v>0</v>
      </c>
      <c r="D130" s="15"/>
      <c r="E130" s="15">
        <v>0</v>
      </c>
      <c r="F130" s="15"/>
      <c r="G130" s="15">
        <v>0</v>
      </c>
      <c r="H130" s="1"/>
      <c r="I130" s="29"/>
      <c r="J130" s="29"/>
      <c r="K130" s="34">
        <v>0</v>
      </c>
      <c r="L130" s="34">
        <v>0</v>
      </c>
      <c r="M130" s="34"/>
      <c r="N130" s="34">
        <v>0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>
        <v>904</v>
      </c>
      <c r="B131" s="15" t="s">
        <v>100</v>
      </c>
      <c r="C131" s="15">
        <v>1710</v>
      </c>
      <c r="D131" s="15"/>
      <c r="E131" s="15">
        <v>0</v>
      </c>
      <c r="F131" s="15"/>
      <c r="G131" s="15">
        <v>0</v>
      </c>
      <c r="H131" s="1"/>
      <c r="I131" s="29"/>
      <c r="J131" s="29"/>
      <c r="K131" s="34">
        <v>0</v>
      </c>
      <c r="L131" s="34">
        <v>31007.759999999998</v>
      </c>
      <c r="M131" s="34"/>
      <c r="N131" s="34">
        <v>2000</v>
      </c>
      <c r="O131" s="15"/>
      <c r="P131" s="15"/>
      <c r="Q131" s="15">
        <v>2000</v>
      </c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>
        <v>905</v>
      </c>
      <c r="B132" s="15" t="s">
        <v>101</v>
      </c>
      <c r="C132" s="15">
        <v>0</v>
      </c>
      <c r="D132" s="15"/>
      <c r="E132" s="15">
        <v>0</v>
      </c>
      <c r="F132" s="15"/>
      <c r="G132" s="15">
        <v>12000</v>
      </c>
      <c r="H132" s="1"/>
      <c r="I132" s="29"/>
      <c r="J132" s="29"/>
      <c r="K132" s="34">
        <v>12000</v>
      </c>
      <c r="L132" s="34">
        <v>0</v>
      </c>
      <c r="M132" s="34"/>
      <c r="N132" s="34">
        <v>12000</v>
      </c>
      <c r="O132" s="15"/>
      <c r="P132" s="15"/>
      <c r="Q132" s="15">
        <v>12000</v>
      </c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>
        <v>906</v>
      </c>
      <c r="B133" s="15" t="s">
        <v>33</v>
      </c>
      <c r="C133" s="15">
        <v>0</v>
      </c>
      <c r="D133" s="15"/>
      <c r="E133" s="15">
        <v>0</v>
      </c>
      <c r="F133" s="15"/>
      <c r="G133" s="15"/>
      <c r="H133" s="1"/>
      <c r="I133" s="29"/>
      <c r="J133" s="29"/>
      <c r="K133" s="34"/>
      <c r="L133" s="34"/>
      <c r="M133" s="34"/>
      <c r="N133" s="34"/>
      <c r="O133" s="15"/>
      <c r="P133" s="15"/>
      <c r="Q133" s="34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>
        <v>909</v>
      </c>
      <c r="B134" s="2" t="s">
        <v>102</v>
      </c>
      <c r="C134" s="7">
        <v>10728.54</v>
      </c>
      <c r="D134" s="15"/>
      <c r="E134" s="7">
        <f>SUM(E127:E133)</f>
        <v>1500</v>
      </c>
      <c r="F134" s="11" t="s">
        <v>103</v>
      </c>
      <c r="G134" s="7">
        <f>SUM(G127:G133)</f>
        <v>13500</v>
      </c>
      <c r="H134" s="21">
        <v>12279</v>
      </c>
      <c r="I134" s="21"/>
      <c r="J134" s="31"/>
      <c r="K134" s="6">
        <f>SUM(K127:K133)</f>
        <v>13500</v>
      </c>
      <c r="L134" s="6">
        <f>SUM(L127:L133)</f>
        <v>55438.479999999996</v>
      </c>
      <c r="M134" s="38"/>
      <c r="N134" s="6">
        <f>SUM(N127:N133)</f>
        <v>15500</v>
      </c>
      <c r="O134" s="15"/>
      <c r="P134" s="15"/>
      <c r="Q134" s="6">
        <f>SUM(Q127:Q133)</f>
        <v>47000</v>
      </c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"/>
      <c r="I135" s="29"/>
      <c r="J135" s="29"/>
      <c r="K135" s="34"/>
      <c r="L135" s="34"/>
      <c r="M135" s="34"/>
      <c r="N135" s="34"/>
      <c r="O135" s="15"/>
      <c r="P135" s="15"/>
      <c r="Q135" s="34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2" t="s">
        <v>104</v>
      </c>
      <c r="C136" s="15"/>
      <c r="D136" s="15"/>
      <c r="E136" s="15"/>
      <c r="F136" s="15"/>
      <c r="G136" s="15"/>
      <c r="H136" s="1"/>
      <c r="I136" s="29"/>
      <c r="J136" s="29"/>
      <c r="K136" s="34"/>
      <c r="L136" s="34"/>
      <c r="M136" s="34"/>
      <c r="N136" s="34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"/>
      <c r="I137" s="29"/>
      <c r="J137" s="29"/>
      <c r="K137" s="34"/>
      <c r="L137" s="34"/>
      <c r="M137" s="34"/>
      <c r="N137" s="34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 t="s">
        <v>105</v>
      </c>
      <c r="C138" s="15">
        <v>32639.83</v>
      </c>
      <c r="D138" s="15"/>
      <c r="E138" s="15">
        <v>0</v>
      </c>
      <c r="F138" s="15"/>
      <c r="G138" s="15">
        <v>0</v>
      </c>
      <c r="H138" s="1"/>
      <c r="I138" s="29"/>
      <c r="J138" s="29"/>
      <c r="K138" s="34">
        <v>0</v>
      </c>
      <c r="L138" s="34"/>
      <c r="M138" s="34"/>
      <c r="N138" s="34">
        <v>0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 t="s">
        <v>106</v>
      </c>
      <c r="C139" s="15">
        <v>0</v>
      </c>
      <c r="D139" s="15"/>
      <c r="E139" s="15">
        <v>0</v>
      </c>
      <c r="F139" s="15"/>
      <c r="G139" s="15">
        <v>0</v>
      </c>
      <c r="H139" s="1"/>
      <c r="I139" s="29"/>
      <c r="J139" s="29"/>
      <c r="K139" s="34">
        <v>0</v>
      </c>
      <c r="L139" s="34"/>
      <c r="M139" s="34"/>
      <c r="N139" s="34">
        <v>0</v>
      </c>
      <c r="O139" s="15"/>
      <c r="P139" s="15"/>
      <c r="Q139" s="34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2" t="s">
        <v>107</v>
      </c>
      <c r="C140" s="7">
        <f>+C138+C139</f>
        <v>32639.83</v>
      </c>
      <c r="D140" s="15"/>
      <c r="E140" s="7">
        <v>0</v>
      </c>
      <c r="F140" s="10">
        <v>0</v>
      </c>
      <c r="G140" s="7">
        <v>0</v>
      </c>
      <c r="H140" s="1"/>
      <c r="I140" s="29"/>
      <c r="J140" s="29"/>
      <c r="K140" s="7">
        <f>SUM(K138:K139)</f>
        <v>0</v>
      </c>
      <c r="L140" s="38"/>
      <c r="M140" s="38"/>
      <c r="N140" s="7">
        <f>SUM(N138:N139)</f>
        <v>0</v>
      </c>
      <c r="O140" s="15"/>
      <c r="P140" s="15"/>
      <c r="Q140" s="7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2"/>
      <c r="C141" s="15"/>
      <c r="D141" s="15"/>
      <c r="E141" s="15"/>
      <c r="F141" s="15"/>
      <c r="G141" s="15"/>
      <c r="H141" s="1"/>
      <c r="I141" s="29"/>
      <c r="J141" s="29"/>
      <c r="K141" s="34"/>
      <c r="L141" s="34"/>
      <c r="M141" s="34"/>
      <c r="N141" s="34"/>
      <c r="O141" s="15"/>
      <c r="P141" s="15"/>
      <c r="Q141" s="34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2"/>
      <c r="C142" s="15"/>
      <c r="D142" s="15"/>
      <c r="E142" s="15"/>
      <c r="F142" s="15"/>
      <c r="G142" s="15"/>
      <c r="H142" s="1"/>
      <c r="I142" s="29"/>
      <c r="J142" s="29"/>
      <c r="K142" s="34"/>
      <c r="L142" s="34"/>
      <c r="M142" s="34"/>
      <c r="N142" s="34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34.5" customHeight="1">
      <c r="A143" s="15"/>
      <c r="B143" s="3" t="s">
        <v>108</v>
      </c>
      <c r="C143" s="15"/>
      <c r="D143" s="15"/>
      <c r="E143" s="15"/>
      <c r="F143" s="15"/>
      <c r="G143" s="15"/>
      <c r="H143" s="1"/>
      <c r="I143" s="29"/>
      <c r="J143" s="29"/>
      <c r="K143" s="34"/>
      <c r="L143" s="34"/>
      <c r="M143" s="34"/>
      <c r="N143" s="34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2"/>
      <c r="C144" s="15"/>
      <c r="D144" s="15"/>
      <c r="E144" s="15"/>
      <c r="F144" s="15"/>
      <c r="G144" s="15"/>
      <c r="H144" s="1"/>
      <c r="I144" s="29"/>
      <c r="J144" s="29"/>
      <c r="K144" s="34"/>
      <c r="L144" s="34"/>
      <c r="M144" s="34"/>
      <c r="N144" s="34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2" t="s">
        <v>109</v>
      </c>
      <c r="C145" s="2">
        <v>592431</v>
      </c>
      <c r="D145" s="2"/>
      <c r="E145" s="2">
        <v>391152</v>
      </c>
      <c r="F145" s="11" t="s">
        <v>110</v>
      </c>
      <c r="G145" s="2">
        <f>+G21</f>
        <v>388685</v>
      </c>
      <c r="H145" s="1"/>
      <c r="I145" s="29"/>
      <c r="J145" s="29"/>
      <c r="K145" s="27">
        <f>+K21</f>
        <v>443785</v>
      </c>
      <c r="L145" s="27">
        <f>L21</f>
        <v>386019.77999999997</v>
      </c>
      <c r="M145" s="34"/>
      <c r="N145" s="27">
        <f>+N21</f>
        <v>493785</v>
      </c>
      <c r="O145" s="15"/>
      <c r="P145" s="15"/>
      <c r="Q145" s="27">
        <f>Q21</f>
        <v>474750</v>
      </c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2"/>
      <c r="B146" s="2" t="s">
        <v>111</v>
      </c>
      <c r="C146" s="2">
        <v>645458.18999999994</v>
      </c>
      <c r="D146" s="2"/>
      <c r="E146" s="2">
        <v>448375</v>
      </c>
      <c r="F146" s="11" t="s">
        <v>112</v>
      </c>
      <c r="G146" s="2">
        <f>+G140+G134+G123+G114+G104+G96+G84+G75+G66+G59+G52+G43+G33</f>
        <v>457725</v>
      </c>
      <c r="H146" s="1"/>
      <c r="I146" s="29"/>
      <c r="J146" s="29"/>
      <c r="K146" s="27">
        <f>K140+K134+K114+K104+K96+K84+K75+K66+K59+K52+K43+K33</f>
        <v>484000</v>
      </c>
      <c r="L146" s="27">
        <f>L140+L134+L114+L104+L96+L84+L75+L66+L59+L52+L43+L33+L123</f>
        <v>385512.82</v>
      </c>
      <c r="M146" s="38"/>
      <c r="N146" s="27">
        <f>N140+N134+N114+N104+N96+N84+N75+N66+N59+N52+N43+N33</f>
        <v>546000</v>
      </c>
      <c r="O146" s="15"/>
      <c r="P146" s="15"/>
      <c r="Q146" s="27">
        <f>Q140+Q134+Q123+Q114+Q104+Q96+Q84+Q75+Q66+Q59+Q52+Q43+Q33</f>
        <v>540500</v>
      </c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4"/>
      <c r="B147" s="2" t="s">
        <v>113</v>
      </c>
      <c r="C147" s="6">
        <f>+C145-C146</f>
        <v>-53027.189999999944</v>
      </c>
      <c r="D147" s="2"/>
      <c r="E147" s="6">
        <f>+E145-E146</f>
        <v>-57223</v>
      </c>
      <c r="F147" s="11" t="s">
        <v>114</v>
      </c>
      <c r="G147" s="6">
        <f>+G145-G146</f>
        <v>-69040</v>
      </c>
      <c r="H147" s="1"/>
      <c r="I147" s="29"/>
      <c r="J147" s="29"/>
      <c r="K147" s="6">
        <f>K145-K146</f>
        <v>-40215</v>
      </c>
      <c r="L147" s="6">
        <f>L145-L146</f>
        <v>506.95999999996275</v>
      </c>
      <c r="M147" s="38"/>
      <c r="N147" s="6">
        <f>N145-N146</f>
        <v>-52215</v>
      </c>
      <c r="O147" s="15"/>
      <c r="P147" s="15"/>
      <c r="Q147" s="6">
        <f>Q145-Q146</f>
        <v>-65750</v>
      </c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"/>
      <c r="I148" s="29"/>
      <c r="J148" s="29"/>
      <c r="K148" s="34"/>
      <c r="L148" s="34"/>
      <c r="M148" s="34"/>
      <c r="N148" s="34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"/>
      <c r="I149" s="29"/>
      <c r="J149" s="29"/>
      <c r="K149" s="34"/>
      <c r="L149" s="34"/>
      <c r="M149" s="34"/>
      <c r="N149" s="34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4" customHeight="1">
      <c r="B150" s="3" t="s">
        <v>115</v>
      </c>
      <c r="C150" s="15"/>
      <c r="D150" s="15"/>
      <c r="E150" s="15"/>
      <c r="F150" s="15"/>
      <c r="G150" s="15"/>
    </row>
    <row r="151" spans="1:26" ht="15" customHeight="1">
      <c r="B151" s="15"/>
      <c r="C151" s="15"/>
      <c r="D151" s="15"/>
      <c r="E151" s="15"/>
      <c r="F151" s="15"/>
      <c r="G151" s="15"/>
    </row>
    <row r="152" spans="1:26" ht="15" customHeight="1">
      <c r="B152" s="15" t="s">
        <v>116</v>
      </c>
      <c r="C152" s="15"/>
      <c r="D152" s="15"/>
      <c r="E152" s="15"/>
      <c r="F152" s="15"/>
      <c r="G152" s="15"/>
    </row>
    <row r="153" spans="1:26" ht="15" customHeight="1">
      <c r="B153" s="15"/>
      <c r="C153" s="15"/>
      <c r="D153" s="15"/>
      <c r="E153" s="15"/>
      <c r="F153" s="1" t="s">
        <v>117</v>
      </c>
      <c r="G153" s="15"/>
      <c r="H153" s="40"/>
    </row>
    <row r="154" spans="1:26" ht="30.75" customHeight="1">
      <c r="B154" s="15"/>
      <c r="C154" s="1" t="s">
        <v>118</v>
      </c>
      <c r="D154" s="1" t="s">
        <v>119</v>
      </c>
      <c r="E154" s="1" t="s">
        <v>120</v>
      </c>
      <c r="F154" s="1" t="s">
        <v>121</v>
      </c>
      <c r="G154" s="44" t="s">
        <v>122</v>
      </c>
      <c r="H154" s="44" t="s">
        <v>123</v>
      </c>
      <c r="I154" s="41"/>
      <c r="J154" s="41"/>
      <c r="K154" s="44" t="s">
        <v>124</v>
      </c>
      <c r="L154" s="44" t="s">
        <v>125</v>
      </c>
    </row>
    <row r="155" spans="1:26" ht="15" customHeight="1">
      <c r="B155" s="15"/>
      <c r="C155" s="1"/>
      <c r="D155" s="1"/>
      <c r="E155" s="1"/>
      <c r="F155" s="15"/>
      <c r="G155" s="15"/>
      <c r="K155" s="20"/>
    </row>
    <row r="156" spans="1:26" ht="15" customHeight="1">
      <c r="B156" s="15" t="s">
        <v>126</v>
      </c>
      <c r="C156" s="8">
        <v>40</v>
      </c>
      <c r="D156" s="1">
        <v>500</v>
      </c>
      <c r="E156" s="1">
        <f>C156*D156</f>
        <v>20000</v>
      </c>
      <c r="F156" s="15">
        <v>10</v>
      </c>
      <c r="G156" s="43">
        <f>L8</f>
        <v>18000</v>
      </c>
      <c r="K156" s="20"/>
    </row>
    <row r="157" spans="1:26" ht="15" customHeight="1">
      <c r="B157" s="15" t="s">
        <v>127</v>
      </c>
      <c r="C157" s="8">
        <v>211</v>
      </c>
      <c r="D157" s="1">
        <v>0</v>
      </c>
      <c r="E157" s="1">
        <f t="shared" ref="E157:E160" si="0">+C157*D157</f>
        <v>0</v>
      </c>
      <c r="F157" s="15"/>
      <c r="G157" s="43">
        <f>+E157+(D157*F157)</f>
        <v>0</v>
      </c>
      <c r="K157" s="20"/>
    </row>
    <row r="158" spans="1:26" ht="15" customHeight="1">
      <c r="B158" s="15" t="s">
        <v>128</v>
      </c>
      <c r="C158" s="8">
        <v>43</v>
      </c>
      <c r="D158" s="1">
        <v>95</v>
      </c>
      <c r="E158" s="1">
        <f t="shared" si="0"/>
        <v>4085</v>
      </c>
      <c r="F158" s="15">
        <v>10</v>
      </c>
      <c r="G158" s="43">
        <f>L10</f>
        <v>3676</v>
      </c>
      <c r="K158" s="20"/>
    </row>
    <row r="159" spans="1:26" ht="15" customHeight="1">
      <c r="B159" s="15" t="s">
        <v>129</v>
      </c>
      <c r="C159" s="8">
        <v>612</v>
      </c>
      <c r="D159" s="1">
        <v>250</v>
      </c>
      <c r="E159" s="1">
        <f t="shared" si="0"/>
        <v>153000</v>
      </c>
      <c r="F159" s="15">
        <v>80</v>
      </c>
      <c r="G159" s="43">
        <f>L11</f>
        <v>151851</v>
      </c>
      <c r="K159" s="20"/>
    </row>
    <row r="160" spans="1:26" ht="15" customHeight="1">
      <c r="B160" s="15" t="s">
        <v>130</v>
      </c>
      <c r="C160" s="8">
        <v>160</v>
      </c>
      <c r="D160" s="1">
        <v>610</v>
      </c>
      <c r="E160" s="1">
        <f t="shared" si="0"/>
        <v>97600</v>
      </c>
      <c r="F160" s="15">
        <v>15</v>
      </c>
      <c r="G160" s="43">
        <f>L12</f>
        <v>93403</v>
      </c>
      <c r="K160" s="20"/>
      <c r="L160" s="46">
        <f>120069/153</f>
        <v>784.76470588235293</v>
      </c>
    </row>
    <row r="161" spans="2:12" ht="15" customHeight="1">
      <c r="B161" s="15"/>
      <c r="C161" s="15"/>
      <c r="D161" s="15"/>
      <c r="E161" s="15"/>
      <c r="F161" s="15"/>
      <c r="G161" s="43"/>
      <c r="K161" s="33"/>
    </row>
    <row r="162" spans="2:12" ht="15" customHeight="1">
      <c r="B162" s="7" t="s">
        <v>131</v>
      </c>
      <c r="C162" s="9">
        <f>SUM(C156:C161)</f>
        <v>1066</v>
      </c>
      <c r="D162" s="9"/>
      <c r="E162" s="9">
        <f>SUM(E156:E161)</f>
        <v>274685</v>
      </c>
      <c r="F162" s="16">
        <f>SUM(F156:F161)</f>
        <v>115</v>
      </c>
      <c r="G162" s="23">
        <f>SUM(G156:G161)</f>
        <v>266930</v>
      </c>
      <c r="H162" s="22">
        <f>L145-G162</f>
        <v>119089.77999999997</v>
      </c>
      <c r="K162" s="22">
        <v>462</v>
      </c>
      <c r="L162" s="45"/>
    </row>
    <row r="164" spans="2:12" ht="32.25" customHeight="1">
      <c r="G164" s="43" t="s">
        <v>121</v>
      </c>
      <c r="H164" s="42"/>
      <c r="K164" s="41"/>
    </row>
    <row r="165" spans="2:12" ht="15" customHeight="1">
      <c r="B165" s="24" t="s">
        <v>132</v>
      </c>
      <c r="G165" s="43">
        <v>835</v>
      </c>
      <c r="H165" s="43"/>
    </row>
    <row r="166" spans="2:12" ht="15" customHeight="1">
      <c r="F166" s="36"/>
      <c r="G166" s="33"/>
      <c r="H166" s="33"/>
    </row>
    <row r="167" spans="2:12" ht="15" customHeight="1">
      <c r="B167" s="15" t="s">
        <v>126</v>
      </c>
      <c r="F167" s="36"/>
      <c r="G167" s="29">
        <f>36/835*100</f>
        <v>4.3113772455089823</v>
      </c>
      <c r="H167" s="33"/>
    </row>
    <row r="168" spans="2:12" ht="15" customHeight="1">
      <c r="B168" s="15" t="s">
        <v>127</v>
      </c>
      <c r="F168" s="36"/>
      <c r="G168" s="29">
        <v>0</v>
      </c>
      <c r="H168" s="33"/>
    </row>
    <row r="169" spans="2:12" ht="15" customHeight="1">
      <c r="B169" s="15" t="s">
        <v>128</v>
      </c>
      <c r="F169" s="36"/>
      <c r="G169" s="29">
        <f>39/835*100</f>
        <v>4.6706586826347305</v>
      </c>
      <c r="H169" s="33"/>
    </row>
    <row r="170" spans="2:12" ht="15" customHeight="1">
      <c r="B170" s="15" t="s">
        <v>129</v>
      </c>
      <c r="F170" s="36"/>
      <c r="G170" s="29">
        <f>607/835*100</f>
        <v>72.694610778443121</v>
      </c>
      <c r="H170" s="33"/>
    </row>
    <row r="171" spans="2:12" ht="15" customHeight="1">
      <c r="B171" s="15" t="s">
        <v>130</v>
      </c>
      <c r="F171" s="36"/>
      <c r="G171" s="29">
        <f>153/835*100</f>
        <v>18.323353293413174</v>
      </c>
      <c r="H171" s="33"/>
    </row>
    <row r="172" spans="2:12" ht="15" customHeight="1">
      <c r="F172" s="36"/>
      <c r="G172" s="27"/>
      <c r="H172" s="33"/>
    </row>
    <row r="173" spans="2:12" ht="15" customHeight="1">
      <c r="F173" s="36"/>
      <c r="G173" s="36"/>
      <c r="H173" s="33"/>
    </row>
    <row r="174" spans="2:12" ht="15" customHeight="1">
      <c r="G174" s="47"/>
    </row>
  </sheetData>
  <mergeCells count="4">
    <mergeCell ref="A1:G1"/>
    <mergeCell ref="A2:G2"/>
    <mergeCell ref="A85:G85"/>
    <mergeCell ref="A86:G86"/>
  </mergeCells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D89E-4871-4A80-92B3-B44440F62C93}">
  <sheetPr>
    <pageSetUpPr fitToPage="1"/>
  </sheetPr>
  <dimension ref="A1:AE171"/>
  <sheetViews>
    <sheetView tabSelected="1" topLeftCell="B1" zoomScale="85" zoomScaleNormal="85" workbookViewId="0">
      <pane xSplit="5" ySplit="5" topLeftCell="J6" activePane="bottomRight" state="frozen"/>
      <selection pane="bottomRight" sqref="A1:J1"/>
      <selection pane="bottomLeft" activeCell="B6" sqref="B6"/>
      <selection pane="topRight" activeCell="G1" sqref="G1"/>
    </sheetView>
  </sheetViews>
  <sheetFormatPr defaultColWidth="12.625" defaultRowHeight="14.1"/>
  <cols>
    <col min="1" max="1" width="12.625" style="54" bestFit="1" customWidth="1"/>
    <col min="2" max="2" width="71.25" customWidth="1"/>
    <col min="3" max="3" width="15.125" hidden="1" customWidth="1"/>
    <col min="4" max="4" width="13.75" hidden="1" customWidth="1"/>
    <col min="5" max="6" width="12.625" hidden="1" customWidth="1"/>
    <col min="7" max="7" width="12.625" bestFit="1" customWidth="1"/>
    <col min="8" max="8" width="13.125" style="20" bestFit="1" customWidth="1"/>
    <col min="9" max="9" width="13.125" style="33" hidden="1" customWidth="1"/>
    <col min="10" max="10" width="4.625" style="33" customWidth="1"/>
    <col min="11" max="11" width="13.5" style="36" customWidth="1"/>
    <col min="12" max="12" width="13.375" style="36" customWidth="1"/>
    <col min="13" max="13" width="4.625" style="36" customWidth="1"/>
    <col min="14" max="14" width="10.75" style="36" customWidth="1"/>
    <col min="15" max="15" width="14" customWidth="1"/>
    <col min="16" max="16" width="4.375" customWidth="1"/>
    <col min="17" max="17" width="4.375" style="63" hidden="1" customWidth="1"/>
    <col min="18" max="19" width="12.875" hidden="1" customWidth="1"/>
    <col min="20" max="20" width="7" hidden="1" customWidth="1"/>
    <col min="21" max="21" width="19" hidden="1" customWidth="1"/>
    <col min="22" max="22" width="16.125" hidden="1" customWidth="1"/>
    <col min="23" max="23" width="12.625" hidden="1" customWidth="1"/>
    <col min="24" max="25" width="0" hidden="1" customWidth="1"/>
  </cols>
  <sheetData>
    <row r="1" spans="1:29" ht="72" customHeight="1">
      <c r="A1" s="71"/>
      <c r="B1" s="72"/>
      <c r="C1" s="72"/>
      <c r="D1" s="72"/>
      <c r="E1" s="72"/>
      <c r="F1" s="72"/>
      <c r="G1" s="72"/>
      <c r="H1" s="18"/>
      <c r="I1" s="28"/>
      <c r="J1" s="28"/>
      <c r="K1" s="26"/>
      <c r="L1" s="34"/>
      <c r="M1" s="34"/>
      <c r="N1" s="34"/>
      <c r="O1" s="15"/>
      <c r="P1" s="15"/>
      <c r="Q1" s="59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30" customHeight="1">
      <c r="A2" s="69" t="s">
        <v>0</v>
      </c>
      <c r="B2" s="72"/>
      <c r="C2" s="72"/>
      <c r="D2" s="72"/>
      <c r="E2" s="72"/>
      <c r="F2" s="72"/>
      <c r="G2" s="72"/>
      <c r="H2" s="1"/>
      <c r="I2" s="29"/>
      <c r="J2" s="29"/>
      <c r="K2" s="34"/>
      <c r="L2" s="34"/>
      <c r="M2" s="34"/>
      <c r="N2" s="34"/>
      <c r="O2" s="15"/>
      <c r="P2" s="15"/>
      <c r="Q2" s="59"/>
      <c r="U2" s="15"/>
      <c r="V2" s="15"/>
      <c r="W2" s="15"/>
      <c r="X2" s="15"/>
      <c r="Y2" s="15"/>
      <c r="Z2" s="15"/>
      <c r="AA2" s="15"/>
      <c r="AB2" s="15"/>
      <c r="AC2" s="15"/>
    </row>
    <row r="3" spans="1:29" ht="28.5" customHeight="1">
      <c r="A3" s="49"/>
      <c r="B3" s="1"/>
      <c r="C3" s="1"/>
      <c r="D3" s="1"/>
      <c r="E3" s="1"/>
      <c r="F3" s="1"/>
      <c r="G3" s="1"/>
      <c r="H3" s="1"/>
      <c r="I3" s="29"/>
      <c r="J3" s="29"/>
      <c r="K3" s="34"/>
      <c r="L3" s="34"/>
      <c r="M3" s="34"/>
      <c r="N3" s="34"/>
      <c r="O3" s="15"/>
      <c r="P3" s="15"/>
      <c r="Q3" s="59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4.45">
      <c r="A4" s="50"/>
      <c r="B4" s="15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9"/>
      <c r="J4" s="29"/>
      <c r="K4" s="26" t="s">
        <v>7</v>
      </c>
      <c r="L4" s="26" t="s">
        <v>8</v>
      </c>
      <c r="M4" s="26"/>
      <c r="N4" s="66" t="s">
        <v>9</v>
      </c>
      <c r="O4" s="67" t="s">
        <v>10</v>
      </c>
      <c r="P4" s="4"/>
      <c r="Q4" s="60"/>
      <c r="R4" s="64" t="s">
        <v>11</v>
      </c>
      <c r="S4" s="65" t="s">
        <v>133</v>
      </c>
      <c r="T4" s="58"/>
      <c r="U4" s="64" t="s">
        <v>134</v>
      </c>
      <c r="V4" s="68" t="s">
        <v>135</v>
      </c>
      <c r="W4" s="15" t="s">
        <v>136</v>
      </c>
      <c r="X4" s="15"/>
      <c r="Y4" s="15"/>
      <c r="Z4" s="15"/>
      <c r="AA4" s="15"/>
      <c r="AB4" s="15"/>
      <c r="AC4" s="15"/>
    </row>
    <row r="6" spans="1:29" ht="28.5">
      <c r="A6" s="51"/>
      <c r="B6" s="3" t="s">
        <v>12</v>
      </c>
      <c r="C6" s="15"/>
      <c r="D6" s="15"/>
      <c r="E6" s="15"/>
      <c r="F6" s="15"/>
      <c r="G6" s="15"/>
      <c r="H6" s="19"/>
      <c r="I6" s="30"/>
      <c r="J6" s="30"/>
      <c r="K6" s="27"/>
      <c r="L6" s="27"/>
      <c r="M6" s="27"/>
      <c r="N6" s="27"/>
      <c r="O6" s="2"/>
      <c r="P6" s="2"/>
      <c r="Q6" s="6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.45">
      <c r="A7" s="51">
        <v>1010</v>
      </c>
      <c r="B7" s="2" t="s">
        <v>137</v>
      </c>
      <c r="C7" s="15"/>
      <c r="D7" s="15"/>
      <c r="E7" s="15"/>
      <c r="F7" s="15"/>
      <c r="G7" s="15"/>
      <c r="H7" s="19"/>
      <c r="I7" s="30"/>
      <c r="J7" s="30"/>
      <c r="K7" s="27"/>
      <c r="L7" s="27"/>
      <c r="M7" s="27"/>
      <c r="N7" s="27"/>
      <c r="O7" s="15">
        <v>183590</v>
      </c>
      <c r="P7" s="2"/>
      <c r="Q7" s="61"/>
      <c r="R7" s="2"/>
      <c r="S7" s="2"/>
      <c r="T7" s="2"/>
      <c r="U7" s="2">
        <f>SUM(U8:U12)</f>
        <v>281565</v>
      </c>
      <c r="V7" s="2"/>
      <c r="W7" s="15" t="s">
        <v>138</v>
      </c>
      <c r="X7" s="2"/>
      <c r="Y7" s="2"/>
      <c r="Z7" s="2"/>
      <c r="AA7" s="2"/>
      <c r="AB7" s="2"/>
      <c r="AC7" s="2"/>
    </row>
    <row r="8" spans="1:29" ht="14.45">
      <c r="A8" s="50"/>
      <c r="B8" s="15" t="s">
        <v>13</v>
      </c>
      <c r="C8" s="15">
        <v>0</v>
      </c>
      <c r="D8" s="15"/>
      <c r="E8" s="15">
        <v>0</v>
      </c>
      <c r="F8" s="15"/>
      <c r="G8" s="15">
        <v>20000</v>
      </c>
      <c r="H8" s="18">
        <v>16225</v>
      </c>
      <c r="I8" s="28"/>
      <c r="J8" s="28"/>
      <c r="K8" s="34">
        <v>25000</v>
      </c>
      <c r="L8" s="26">
        <v>18000</v>
      </c>
      <c r="M8" s="26"/>
      <c r="N8" s="34">
        <v>25000</v>
      </c>
      <c r="O8" s="15"/>
      <c r="P8" s="15"/>
      <c r="Q8" s="59"/>
      <c r="R8" s="15">
        <v>20000</v>
      </c>
      <c r="S8" s="15"/>
      <c r="T8" s="15"/>
      <c r="U8" s="15">
        <f>37*500</f>
        <v>18500</v>
      </c>
      <c r="V8" s="15"/>
      <c r="W8" s="15" t="s">
        <v>139</v>
      </c>
      <c r="X8" s="15"/>
      <c r="Y8" s="15"/>
      <c r="Z8" s="15"/>
      <c r="AA8" s="15"/>
      <c r="AB8" s="15"/>
      <c r="AC8" s="15"/>
    </row>
    <row r="9" spans="1:29" ht="14.45">
      <c r="A9" s="50"/>
      <c r="B9" s="15" t="s">
        <v>14</v>
      </c>
      <c r="C9" s="15">
        <v>0</v>
      </c>
      <c r="D9" s="15"/>
      <c r="E9" s="15">
        <v>0</v>
      </c>
      <c r="F9" s="15"/>
      <c r="G9" s="15">
        <v>0</v>
      </c>
      <c r="H9" s="18"/>
      <c r="I9" s="28"/>
      <c r="J9" s="28"/>
      <c r="K9" s="26">
        <v>0</v>
      </c>
      <c r="L9" s="26">
        <v>0</v>
      </c>
      <c r="M9" s="26"/>
      <c r="N9" s="26">
        <v>0</v>
      </c>
      <c r="O9" s="15"/>
      <c r="P9" s="15"/>
      <c r="Q9" s="59"/>
      <c r="R9" s="15">
        <v>0</v>
      </c>
      <c r="S9" s="15"/>
      <c r="T9" s="15"/>
      <c r="U9" s="15">
        <v>0</v>
      </c>
      <c r="V9" s="15"/>
      <c r="W9" s="15"/>
      <c r="X9" s="15"/>
      <c r="Y9" s="15"/>
      <c r="Z9" s="15"/>
      <c r="AA9" s="15"/>
      <c r="AB9" s="15"/>
      <c r="AC9" s="15"/>
    </row>
    <row r="10" spans="1:29" ht="14.45">
      <c r="A10" s="50"/>
      <c r="B10" s="15" t="s">
        <v>15</v>
      </c>
      <c r="C10" s="15">
        <v>0</v>
      </c>
      <c r="D10" s="15"/>
      <c r="E10" s="15">
        <v>0</v>
      </c>
      <c r="F10" s="15"/>
      <c r="G10" s="15">
        <v>4085</v>
      </c>
      <c r="H10" s="18">
        <v>3973</v>
      </c>
      <c r="I10" s="28"/>
      <c r="J10" s="28"/>
      <c r="K10" s="26">
        <v>5035</v>
      </c>
      <c r="L10" s="26">
        <v>3676</v>
      </c>
      <c r="M10" s="26"/>
      <c r="N10" s="26">
        <v>5035</v>
      </c>
      <c r="O10" s="15"/>
      <c r="P10" s="5"/>
      <c r="Q10" s="62"/>
      <c r="R10" s="15">
        <v>4750</v>
      </c>
      <c r="S10" s="15"/>
      <c r="T10" s="15"/>
      <c r="U10" s="15">
        <f>31*95</f>
        <v>2945</v>
      </c>
      <c r="V10" s="15"/>
      <c r="W10" s="15"/>
      <c r="X10" s="15"/>
      <c r="Y10" s="15"/>
      <c r="Z10" s="15"/>
      <c r="AA10" s="15"/>
      <c r="AB10" s="15"/>
      <c r="AC10" s="15"/>
    </row>
    <row r="11" spans="1:29" ht="14.45">
      <c r="A11" s="50"/>
      <c r="B11" s="15" t="s">
        <v>16</v>
      </c>
      <c r="C11" s="15">
        <v>0</v>
      </c>
      <c r="D11" s="15"/>
      <c r="E11" s="15">
        <v>0</v>
      </c>
      <c r="F11" s="15"/>
      <c r="G11" s="15">
        <v>153000</v>
      </c>
      <c r="H11" s="18">
        <v>142253</v>
      </c>
      <c r="I11" s="28"/>
      <c r="J11" s="28"/>
      <c r="K11" s="26">
        <v>173000</v>
      </c>
      <c r="L11" s="26">
        <v>151851</v>
      </c>
      <c r="M11" s="26"/>
      <c r="N11" s="26">
        <v>173000</v>
      </c>
      <c r="O11" s="40"/>
      <c r="P11" s="5"/>
      <c r="Q11" s="62"/>
      <c r="R11" s="15">
        <v>162500</v>
      </c>
      <c r="S11" s="15"/>
      <c r="T11" s="15"/>
      <c r="U11" s="15">
        <f>531*300</f>
        <v>159300</v>
      </c>
      <c r="V11" s="15"/>
      <c r="W11" s="40"/>
      <c r="X11" s="15"/>
      <c r="Y11" s="15"/>
      <c r="Z11" s="15"/>
      <c r="AA11" s="15"/>
      <c r="AB11" s="15"/>
      <c r="AC11" s="15"/>
    </row>
    <row r="12" spans="1:29" ht="14.45">
      <c r="A12" s="50"/>
      <c r="B12" s="15" t="s">
        <v>17</v>
      </c>
      <c r="C12" s="15">
        <v>0</v>
      </c>
      <c r="D12" s="15"/>
      <c r="E12" s="15">
        <v>0</v>
      </c>
      <c r="F12" s="15"/>
      <c r="G12" s="15">
        <v>97600</v>
      </c>
      <c r="H12" s="18">
        <v>88682</v>
      </c>
      <c r="I12" s="28"/>
      <c r="J12" s="28"/>
      <c r="K12" s="34">
        <v>106750</v>
      </c>
      <c r="L12" s="26">
        <v>93403</v>
      </c>
      <c r="M12" s="26"/>
      <c r="N12" s="34">
        <v>106750</v>
      </c>
      <c r="O12" s="40"/>
      <c r="P12" s="5"/>
      <c r="Q12" s="62"/>
      <c r="R12" s="15">
        <v>91500</v>
      </c>
      <c r="S12" s="15"/>
      <c r="T12" s="15"/>
      <c r="U12" s="15">
        <f>142*710</f>
        <v>100820</v>
      </c>
      <c r="V12" s="15"/>
      <c r="W12" s="40"/>
      <c r="X12" s="15"/>
      <c r="Y12" s="15"/>
      <c r="Z12" s="15"/>
      <c r="AA12" s="15"/>
      <c r="AB12" s="15"/>
      <c r="AC12" s="15"/>
    </row>
    <row r="13" spans="1:29" ht="15">
      <c r="A13" s="51">
        <v>1022</v>
      </c>
      <c r="B13" s="2" t="s">
        <v>18</v>
      </c>
      <c r="C13" s="15"/>
      <c r="D13" s="15"/>
      <c r="E13" s="15"/>
      <c r="F13" s="15"/>
      <c r="G13" s="15"/>
      <c r="H13" s="18"/>
      <c r="I13" s="28"/>
      <c r="J13" s="28"/>
      <c r="K13" s="34"/>
      <c r="L13" s="26"/>
      <c r="M13" s="26"/>
      <c r="N13" s="34"/>
      <c r="P13" s="5"/>
      <c r="Q13" s="62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5">
      <c r="A14" s="50"/>
      <c r="B14" s="15" t="s">
        <v>18</v>
      </c>
      <c r="C14" s="15">
        <v>-445</v>
      </c>
      <c r="D14" s="15"/>
      <c r="E14" s="15">
        <v>2000</v>
      </c>
      <c r="F14" s="15"/>
      <c r="G14" s="15">
        <v>2000</v>
      </c>
      <c r="H14" s="18">
        <v>3990</v>
      </c>
      <c r="I14" s="28"/>
      <c r="J14" s="28"/>
      <c r="K14" s="26">
        <v>2000</v>
      </c>
      <c r="L14" s="26">
        <v>3479.85</v>
      </c>
      <c r="M14" s="26"/>
      <c r="N14" s="26">
        <v>2000</v>
      </c>
      <c r="O14" s="26">
        <v>3711</v>
      </c>
      <c r="P14" s="5"/>
      <c r="Q14" s="62"/>
      <c r="R14" s="15">
        <v>4000</v>
      </c>
      <c r="S14" s="15"/>
      <c r="T14" s="15"/>
      <c r="U14" s="15">
        <v>4000</v>
      </c>
      <c r="V14" s="15"/>
      <c r="W14" s="15"/>
      <c r="X14" s="15"/>
      <c r="Y14" s="15"/>
      <c r="Z14" s="15"/>
      <c r="AA14" s="15"/>
      <c r="AB14" s="15"/>
      <c r="AC14" s="15"/>
    </row>
    <row r="15" spans="1:29" ht="15">
      <c r="A15" s="51">
        <v>1030</v>
      </c>
      <c r="B15" s="2" t="s">
        <v>25</v>
      </c>
      <c r="C15" s="15"/>
      <c r="D15" s="15"/>
      <c r="E15" s="15"/>
      <c r="F15" s="15"/>
      <c r="G15" s="15"/>
      <c r="H15" s="18"/>
      <c r="I15" s="28"/>
      <c r="J15" s="28"/>
      <c r="K15" s="26"/>
      <c r="L15" s="26"/>
      <c r="M15" s="26"/>
      <c r="N15" s="26"/>
      <c r="P15" s="5"/>
      <c r="Q15" s="62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5">
      <c r="A16" s="50">
        <v>175</v>
      </c>
      <c r="B16" s="15" t="s">
        <v>25</v>
      </c>
      <c r="C16" s="15">
        <v>0</v>
      </c>
      <c r="D16" s="15"/>
      <c r="E16" s="15"/>
      <c r="F16" s="15"/>
      <c r="G16" s="15"/>
      <c r="H16" s="18"/>
      <c r="I16" s="28"/>
      <c r="J16" s="28"/>
      <c r="K16" s="26">
        <v>50000</v>
      </c>
      <c r="L16" s="26"/>
      <c r="M16" s="26"/>
      <c r="N16" s="26">
        <v>50000</v>
      </c>
      <c r="O16" s="26">
        <v>3702</v>
      </c>
      <c r="P16" s="2"/>
      <c r="Q16" s="61"/>
      <c r="R16" s="4">
        <v>50000</v>
      </c>
      <c r="S16" s="4"/>
      <c r="T16" s="4"/>
      <c r="U16" s="26"/>
      <c r="V16" s="15"/>
      <c r="W16" s="15"/>
      <c r="X16" s="15"/>
      <c r="Y16" s="15"/>
      <c r="Z16" s="15"/>
      <c r="AA16" s="15"/>
      <c r="AB16" s="15"/>
      <c r="AC16" s="15"/>
    </row>
    <row r="17" spans="1:29" ht="14.45">
      <c r="A17" s="51">
        <v>1032</v>
      </c>
      <c r="B17" s="2" t="s">
        <v>140</v>
      </c>
      <c r="C17" s="15"/>
      <c r="D17" s="15"/>
      <c r="E17" s="15"/>
      <c r="F17" s="15"/>
      <c r="G17" s="15"/>
      <c r="H17" s="18"/>
      <c r="I17" s="28"/>
      <c r="J17" s="28"/>
      <c r="K17" s="26"/>
      <c r="L17" s="26"/>
      <c r="M17" s="26"/>
      <c r="N17" s="26"/>
      <c r="O17" s="26">
        <v>37300</v>
      </c>
      <c r="P17" s="5"/>
      <c r="Q17" s="62"/>
      <c r="R17" s="15"/>
      <c r="S17" s="15"/>
      <c r="T17" s="15"/>
      <c r="U17" s="15">
        <v>50000</v>
      </c>
      <c r="V17" s="15"/>
      <c r="W17" s="15" t="s">
        <v>141</v>
      </c>
      <c r="X17" s="15"/>
      <c r="Y17" s="15"/>
      <c r="Z17" s="15"/>
      <c r="AA17" s="15"/>
      <c r="AB17" s="15"/>
      <c r="AC17" s="15"/>
    </row>
    <row r="18" spans="1:29" ht="14.45">
      <c r="A18" s="51"/>
      <c r="B18" s="15" t="s">
        <v>140</v>
      </c>
      <c r="C18" s="15"/>
      <c r="D18" s="15"/>
      <c r="E18" s="15"/>
      <c r="F18" s="15"/>
      <c r="G18" s="15">
        <v>40000</v>
      </c>
      <c r="H18" s="18"/>
      <c r="I18" s="28"/>
      <c r="J18" s="28"/>
      <c r="K18" s="26"/>
      <c r="L18" s="26"/>
      <c r="M18" s="26"/>
      <c r="N18" s="26"/>
      <c r="O18" s="5"/>
      <c r="P18" s="5"/>
      <c r="Q18" s="62"/>
      <c r="R18" s="15"/>
      <c r="S18" s="15"/>
      <c r="T18" s="15"/>
      <c r="U18" s="15"/>
      <c r="V18" s="15"/>
      <c r="W18" s="26"/>
      <c r="X18" s="15"/>
      <c r="Y18" s="15"/>
      <c r="Z18" s="15"/>
      <c r="AA18" s="15"/>
      <c r="AB18" s="15"/>
      <c r="AC18" s="15"/>
    </row>
    <row r="19" spans="1:29" ht="14.45">
      <c r="A19" s="50">
        <v>180</v>
      </c>
      <c r="B19" s="15" t="s">
        <v>20</v>
      </c>
      <c r="C19" s="15">
        <v>-16781.169999999998</v>
      </c>
      <c r="D19" s="15"/>
      <c r="E19" s="15">
        <v>3000</v>
      </c>
      <c r="F19" s="15"/>
      <c r="G19" s="15">
        <v>3000</v>
      </c>
      <c r="H19" s="18">
        <v>4125</v>
      </c>
      <c r="I19" s="28"/>
      <c r="J19" s="28"/>
      <c r="K19" s="26">
        <v>3000</v>
      </c>
      <c r="L19" s="26">
        <v>5400</v>
      </c>
      <c r="M19" s="26"/>
      <c r="N19" s="26">
        <v>3000</v>
      </c>
      <c r="O19" s="26">
        <v>0</v>
      </c>
      <c r="P19" s="5"/>
      <c r="Q19" s="62"/>
      <c r="R19" s="15">
        <v>3000</v>
      </c>
      <c r="S19" s="15"/>
      <c r="T19" s="15"/>
      <c r="U19" s="15">
        <v>3000</v>
      </c>
      <c r="V19" s="15"/>
      <c r="W19" s="15"/>
      <c r="X19" s="15"/>
      <c r="Y19" s="15"/>
      <c r="Z19" s="15"/>
      <c r="AA19" s="15"/>
      <c r="AB19" s="15"/>
      <c r="AC19" s="15"/>
    </row>
    <row r="20" spans="1:29" ht="14.45">
      <c r="A20" s="50">
        <v>182</v>
      </c>
      <c r="B20" s="15" t="s">
        <v>21</v>
      </c>
      <c r="C20" s="15">
        <v>0</v>
      </c>
      <c r="D20" s="15"/>
      <c r="E20" s="15">
        <v>4000</v>
      </c>
      <c r="F20" s="15"/>
      <c r="G20" s="15">
        <v>4000</v>
      </c>
      <c r="H20" s="18">
        <v>11417</v>
      </c>
      <c r="I20" s="28"/>
      <c r="J20" s="28"/>
      <c r="K20" s="26">
        <v>4000</v>
      </c>
      <c r="L20" s="26">
        <v>23918.68</v>
      </c>
      <c r="M20" s="26"/>
      <c r="N20" s="26">
        <v>4000</v>
      </c>
      <c r="O20" s="26">
        <v>0</v>
      </c>
      <c r="P20" s="5"/>
      <c r="Q20" s="62"/>
      <c r="R20" s="15">
        <v>4000</v>
      </c>
      <c r="S20" s="15"/>
      <c r="T20" s="15"/>
      <c r="U20" s="15">
        <v>4000</v>
      </c>
      <c r="V20" s="15"/>
      <c r="W20" s="15"/>
      <c r="X20" s="15"/>
      <c r="Y20" s="15"/>
      <c r="Z20" s="15"/>
      <c r="AA20" s="15"/>
      <c r="AB20" s="15"/>
      <c r="AC20" s="15"/>
    </row>
    <row r="21" spans="1:29" ht="14.45">
      <c r="A21" s="51">
        <v>1034</v>
      </c>
      <c r="B21" s="2" t="s">
        <v>22</v>
      </c>
      <c r="C21" s="15"/>
      <c r="D21" s="15"/>
      <c r="E21" s="15"/>
      <c r="F21" s="15"/>
      <c r="G21" s="15"/>
      <c r="H21" s="18"/>
      <c r="I21" s="28"/>
      <c r="J21" s="28"/>
      <c r="K21" s="26"/>
      <c r="L21" s="26"/>
      <c r="M21" s="26"/>
      <c r="N21" s="26"/>
      <c r="P21" s="5"/>
      <c r="Q21" s="62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4.45">
      <c r="A22" s="50"/>
      <c r="B22" s="15" t="s">
        <v>22</v>
      </c>
      <c r="C22" s="15">
        <v>-49575</v>
      </c>
      <c r="D22" s="15"/>
      <c r="E22" s="15">
        <v>55000</v>
      </c>
      <c r="F22" s="15"/>
      <c r="G22" s="15">
        <v>55000</v>
      </c>
      <c r="H22" s="18">
        <v>48170</v>
      </c>
      <c r="I22" s="28"/>
      <c r="J22" s="28"/>
      <c r="K22" s="26">
        <v>55000</v>
      </c>
      <c r="L22" s="26">
        <v>46015</v>
      </c>
      <c r="M22" s="26"/>
      <c r="N22" s="26">
        <v>55000</v>
      </c>
      <c r="O22" s="26">
        <v>43680</v>
      </c>
      <c r="P22" s="5"/>
      <c r="Q22" s="62"/>
      <c r="R22" s="15">
        <v>50000</v>
      </c>
      <c r="S22" s="15"/>
      <c r="T22" s="15"/>
      <c r="U22" s="15">
        <v>50000</v>
      </c>
      <c r="V22" s="15"/>
      <c r="W22" s="15"/>
      <c r="X22" s="15"/>
      <c r="Y22" s="15"/>
      <c r="Z22" s="15"/>
      <c r="AA22" s="15"/>
      <c r="AB22" s="15"/>
      <c r="AC22" s="15"/>
    </row>
    <row r="23" spans="1:29" ht="14.45">
      <c r="A23" s="51">
        <v>1036</v>
      </c>
      <c r="B23" s="2" t="s">
        <v>142</v>
      </c>
      <c r="C23" s="15"/>
      <c r="D23" s="15"/>
      <c r="E23" s="15"/>
      <c r="F23" s="15"/>
      <c r="G23" s="15"/>
      <c r="H23" s="18"/>
      <c r="I23" s="28"/>
      <c r="J23" s="28"/>
      <c r="K23" s="26"/>
      <c r="L23" s="26"/>
      <c r="M23" s="26"/>
      <c r="N23" s="26"/>
      <c r="O23" s="26">
        <v>3176</v>
      </c>
      <c r="P23" s="5"/>
      <c r="Q23" s="62"/>
      <c r="R23" s="15"/>
      <c r="S23" s="15"/>
      <c r="T23" s="15"/>
      <c r="U23" s="15"/>
      <c r="V23" s="15"/>
      <c r="W23" s="26"/>
      <c r="X23" s="15"/>
      <c r="Y23" s="15"/>
      <c r="Z23" s="15"/>
      <c r="AA23" s="15"/>
      <c r="AB23" s="15"/>
      <c r="AC23" s="15"/>
    </row>
    <row r="24" spans="1:29" ht="14.45">
      <c r="A24" s="51"/>
      <c r="B24" s="2" t="s">
        <v>21</v>
      </c>
      <c r="C24" s="15"/>
      <c r="D24" s="15"/>
      <c r="E24" s="15"/>
      <c r="F24" s="15"/>
      <c r="G24" s="15"/>
      <c r="H24" s="18"/>
      <c r="I24" s="28"/>
      <c r="J24" s="28"/>
      <c r="K24" s="26"/>
      <c r="L24" s="26"/>
      <c r="M24" s="26"/>
      <c r="N24" s="26"/>
      <c r="O24" s="26">
        <v>17885</v>
      </c>
      <c r="P24" s="5"/>
      <c r="Q24" s="62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14.45">
      <c r="A25" s="51">
        <v>1038</v>
      </c>
      <c r="B25" s="2" t="s">
        <v>24</v>
      </c>
      <c r="C25" s="15"/>
      <c r="D25" s="15"/>
      <c r="E25" s="15"/>
      <c r="F25" s="15"/>
      <c r="G25" s="15"/>
      <c r="H25" s="18"/>
      <c r="I25" s="28"/>
      <c r="J25" s="28"/>
      <c r="K25" s="26"/>
      <c r="L25" s="26"/>
      <c r="M25" s="26"/>
      <c r="N25" s="26"/>
      <c r="O25" s="5"/>
      <c r="P25" s="5"/>
      <c r="Q25" s="6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4.45">
      <c r="A26" s="52">
        <v>220</v>
      </c>
      <c r="B26" s="4" t="s">
        <v>24</v>
      </c>
      <c r="C26" s="2"/>
      <c r="D26" s="2"/>
      <c r="E26" s="2"/>
      <c r="F26" s="2"/>
      <c r="G26" s="2"/>
      <c r="H26" s="19"/>
      <c r="I26" s="30"/>
      <c r="J26" s="30"/>
      <c r="K26" s="26">
        <v>10000</v>
      </c>
      <c r="L26" s="26">
        <v>37063.5</v>
      </c>
      <c r="M26" s="26"/>
      <c r="N26" s="26">
        <v>10000</v>
      </c>
      <c r="O26" s="26">
        <v>30000</v>
      </c>
      <c r="P26" s="2"/>
      <c r="Q26" s="61"/>
      <c r="R26" s="4">
        <v>30000</v>
      </c>
      <c r="S26" s="4"/>
      <c r="T26" s="4"/>
      <c r="U26" s="26">
        <v>30000</v>
      </c>
      <c r="V26" s="15"/>
      <c r="W26" s="15"/>
      <c r="X26" s="15"/>
      <c r="Y26" s="15"/>
      <c r="Z26" s="15"/>
      <c r="AA26" s="15"/>
      <c r="AB26" s="15"/>
      <c r="AC26" s="15"/>
    </row>
    <row r="27" spans="1:29" ht="14.45">
      <c r="A27" s="51">
        <v>1090</v>
      </c>
      <c r="B27" s="2" t="s">
        <v>143</v>
      </c>
      <c r="C27" s="15"/>
      <c r="D27" s="15"/>
      <c r="E27" s="15"/>
      <c r="F27" s="15"/>
      <c r="G27" s="15"/>
      <c r="H27" s="18"/>
      <c r="I27" s="28"/>
      <c r="J27" s="28"/>
      <c r="K27" s="26"/>
      <c r="L27" s="26"/>
      <c r="M27" s="26"/>
      <c r="N27" s="26"/>
      <c r="O27" s="5"/>
      <c r="P27" s="5"/>
      <c r="Q27" s="6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5.75" customHeight="1">
      <c r="A28" s="50">
        <v>210</v>
      </c>
      <c r="B28" s="15" t="s">
        <v>23</v>
      </c>
      <c r="C28" s="15">
        <v>-365</v>
      </c>
      <c r="D28" s="15"/>
      <c r="E28" s="15">
        <v>10000</v>
      </c>
      <c r="F28" s="15"/>
      <c r="G28" s="15">
        <v>10000</v>
      </c>
      <c r="H28" s="18">
        <v>14090</v>
      </c>
      <c r="I28" s="28"/>
      <c r="J28" s="28"/>
      <c r="K28" s="26">
        <v>10000</v>
      </c>
      <c r="L28" s="26">
        <v>3212.75</v>
      </c>
      <c r="M28" s="26"/>
      <c r="N28" s="26">
        <v>10000</v>
      </c>
      <c r="O28" s="26">
        <v>19639</v>
      </c>
      <c r="P28" s="5"/>
      <c r="Q28" s="62"/>
      <c r="R28" s="15">
        <v>5000</v>
      </c>
      <c r="S28" s="15"/>
      <c r="T28" s="15"/>
      <c r="U28" s="15">
        <v>5000</v>
      </c>
      <c r="V28" s="15"/>
      <c r="W28" s="15"/>
      <c r="X28" s="15"/>
      <c r="Y28" s="15"/>
      <c r="Z28" s="15"/>
      <c r="AA28" s="15"/>
      <c r="AB28" s="15"/>
      <c r="AC28" s="15"/>
    </row>
    <row r="29" spans="1:29" ht="15.75" customHeight="1">
      <c r="A29" s="52"/>
      <c r="B29" s="4"/>
      <c r="C29" s="2"/>
      <c r="D29" s="2"/>
      <c r="E29" s="2"/>
      <c r="F29" s="2"/>
      <c r="G29" s="2"/>
      <c r="H29" s="19"/>
      <c r="I29" s="30"/>
      <c r="J29" s="30"/>
      <c r="K29" s="26"/>
      <c r="L29" s="26"/>
      <c r="M29" s="26"/>
      <c r="N29" s="26"/>
      <c r="O29" s="2"/>
      <c r="P29" s="2"/>
      <c r="Q29" s="61"/>
      <c r="R29" s="4"/>
      <c r="S29" s="4"/>
      <c r="T29" s="4"/>
      <c r="U29" s="26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52"/>
      <c r="B30" s="17" t="s">
        <v>25</v>
      </c>
      <c r="C30" s="2"/>
      <c r="D30" s="2"/>
      <c r="E30" s="2"/>
      <c r="F30" s="2"/>
      <c r="G30" s="2"/>
      <c r="H30" s="19"/>
      <c r="I30" s="30"/>
      <c r="J30" s="30"/>
      <c r="K30" s="26">
        <v>50000</v>
      </c>
      <c r="L30" s="26"/>
      <c r="M30" s="26"/>
      <c r="N30" s="26">
        <v>50000</v>
      </c>
      <c r="O30" s="26">
        <v>0</v>
      </c>
      <c r="P30" s="2"/>
      <c r="Q30" s="61"/>
      <c r="R30" s="4">
        <v>50000</v>
      </c>
      <c r="S30" s="4"/>
      <c r="T30" s="4"/>
      <c r="U30" s="26">
        <v>0</v>
      </c>
      <c r="V30" s="2"/>
      <c r="W30" s="2" t="s">
        <v>144</v>
      </c>
      <c r="X30" s="2"/>
      <c r="Y30" s="2"/>
      <c r="Z30" s="2"/>
      <c r="AA30" s="2"/>
      <c r="AB30" s="2"/>
      <c r="AC30" s="2"/>
    </row>
    <row r="31" spans="1:29" ht="15.75" customHeight="1">
      <c r="A31" s="51">
        <v>399</v>
      </c>
      <c r="B31" s="2" t="s">
        <v>26</v>
      </c>
      <c r="C31" s="6">
        <v>-592431.42000000004</v>
      </c>
      <c r="D31" s="2"/>
      <c r="E31" s="6">
        <f>SUM(E6:E28)</f>
        <v>74000</v>
      </c>
      <c r="F31" s="10">
        <v>404920</v>
      </c>
      <c r="G31" s="6">
        <f>SUM(G8:G28)</f>
        <v>388685</v>
      </c>
      <c r="H31" s="21">
        <v>332966</v>
      </c>
      <c r="I31" s="21"/>
      <c r="J31" s="31"/>
      <c r="K31" s="6">
        <f>SUM(K8:K30)</f>
        <v>493785</v>
      </c>
      <c r="L31" s="13">
        <f>SUM(L8:L30)</f>
        <v>386019.77999999997</v>
      </c>
      <c r="M31" s="37"/>
      <c r="N31" s="6">
        <f>SUM(N8:N30)</f>
        <v>493785</v>
      </c>
      <c r="O31" s="6">
        <f>SUM(O7:O30)</f>
        <v>342683</v>
      </c>
      <c r="P31" s="2"/>
      <c r="Q31" s="61"/>
      <c r="R31" s="6">
        <f>SUM(R8:R30)</f>
        <v>474750</v>
      </c>
      <c r="S31" s="6"/>
      <c r="T31" s="6"/>
      <c r="U31" s="6">
        <f>SUM(U8:U30)</f>
        <v>427565</v>
      </c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51"/>
      <c r="B32" s="2"/>
      <c r="C32" s="2"/>
      <c r="D32" s="2"/>
      <c r="E32" s="2"/>
      <c r="F32" s="2"/>
      <c r="G32" s="2"/>
      <c r="H32" s="19"/>
      <c r="I32" s="30"/>
      <c r="J32" s="30"/>
      <c r="K32" s="27"/>
      <c r="L32" s="27"/>
      <c r="M32" s="27"/>
      <c r="N32" s="27"/>
      <c r="O32" s="27"/>
      <c r="P32" s="2"/>
      <c r="Q32" s="61"/>
      <c r="R32" s="2"/>
      <c r="S32" s="2"/>
      <c r="T32" s="2"/>
      <c r="U32" s="27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51"/>
      <c r="B33" s="2"/>
      <c r="C33" s="2"/>
      <c r="D33" s="2"/>
      <c r="E33" s="2"/>
      <c r="F33" s="2"/>
      <c r="G33" s="2"/>
      <c r="H33" s="19"/>
      <c r="I33" s="30"/>
      <c r="J33" s="30"/>
      <c r="K33" s="27"/>
      <c r="L33" s="27"/>
      <c r="M33" s="27"/>
      <c r="N33" s="27"/>
      <c r="O33" s="2"/>
      <c r="P33" s="2"/>
      <c r="Q33" s="6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3" customHeight="1">
      <c r="A34" s="51"/>
      <c r="B34" s="3" t="s">
        <v>27</v>
      </c>
      <c r="C34" s="2"/>
      <c r="D34" s="2"/>
      <c r="E34" s="2"/>
      <c r="F34" s="2"/>
      <c r="G34" s="2"/>
      <c r="H34" s="19"/>
      <c r="I34" s="30"/>
      <c r="J34" s="30"/>
      <c r="K34" s="27"/>
      <c r="L34" s="27"/>
      <c r="M34" s="27"/>
      <c r="N34" s="27"/>
      <c r="O34" s="2"/>
      <c r="P34" s="2"/>
      <c r="Q34" s="6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51"/>
      <c r="B35" s="2"/>
      <c r="C35" s="2"/>
      <c r="D35" s="2"/>
      <c r="E35" s="2"/>
      <c r="F35" s="2"/>
      <c r="G35" s="2"/>
      <c r="H35" s="19"/>
      <c r="I35" s="30"/>
      <c r="J35" s="30"/>
      <c r="K35" s="27"/>
      <c r="L35" s="27"/>
      <c r="M35" s="27"/>
      <c r="N35" s="27"/>
      <c r="O35" s="2"/>
      <c r="P35" s="2"/>
      <c r="Q35" s="6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51">
        <v>410</v>
      </c>
      <c r="B36" s="2" t="s">
        <v>28</v>
      </c>
      <c r="C36" s="2"/>
      <c r="D36" s="2"/>
      <c r="E36" s="2"/>
      <c r="F36" s="2"/>
      <c r="G36" s="2"/>
      <c r="H36" s="19"/>
      <c r="I36" s="30"/>
      <c r="J36" s="30"/>
      <c r="K36" s="27"/>
      <c r="L36" s="27"/>
      <c r="M36" s="27"/>
      <c r="N36" s="27"/>
      <c r="O36" s="2"/>
      <c r="P36" s="2"/>
      <c r="Q36" s="6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51"/>
      <c r="B37" s="2"/>
      <c r="C37" s="2"/>
      <c r="D37" s="2"/>
      <c r="E37" s="2"/>
      <c r="F37" s="2"/>
      <c r="G37" s="2"/>
      <c r="H37" s="19"/>
      <c r="I37" s="30"/>
      <c r="J37" s="30"/>
      <c r="K37" s="27"/>
      <c r="L37" s="27"/>
      <c r="M37" s="27"/>
      <c r="N37" s="27"/>
      <c r="O37" s="2"/>
      <c r="P37" s="2"/>
      <c r="Q37" s="6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50">
        <v>420</v>
      </c>
      <c r="B38" s="15" t="s">
        <v>29</v>
      </c>
      <c r="C38" s="15">
        <v>9975.7800000000007</v>
      </c>
      <c r="D38" s="15"/>
      <c r="E38" s="15">
        <v>8800</v>
      </c>
      <c r="F38" s="8">
        <v>9500</v>
      </c>
      <c r="G38" s="15">
        <v>16000</v>
      </c>
      <c r="H38" s="1"/>
      <c r="I38" s="29"/>
      <c r="J38" s="29"/>
      <c r="K38" s="26">
        <v>16000</v>
      </c>
      <c r="L38" s="34">
        <v>2071.5</v>
      </c>
      <c r="M38" s="34"/>
      <c r="N38" s="26">
        <v>16000</v>
      </c>
      <c r="O38" s="15"/>
      <c r="P38" s="15"/>
      <c r="Q38" s="59"/>
      <c r="R38" s="15">
        <v>16000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5.75" customHeight="1">
      <c r="A39" s="50">
        <v>430</v>
      </c>
      <c r="B39" s="15" t="s">
        <v>30</v>
      </c>
      <c r="C39" s="15">
        <v>55975</v>
      </c>
      <c r="D39" s="15"/>
      <c r="E39" s="15">
        <v>50000</v>
      </c>
      <c r="F39" s="8">
        <v>60000</v>
      </c>
      <c r="G39" s="15">
        <v>60000</v>
      </c>
      <c r="H39" s="1"/>
      <c r="I39" s="29"/>
      <c r="J39" s="29"/>
      <c r="K39" s="26">
        <v>60000</v>
      </c>
      <c r="L39" s="34">
        <v>60000</v>
      </c>
      <c r="M39" s="34"/>
      <c r="N39" s="26">
        <v>60000</v>
      </c>
      <c r="O39" s="15"/>
      <c r="P39" s="15"/>
      <c r="Q39" s="59"/>
      <c r="R39" s="15">
        <v>60000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5.75" customHeight="1">
      <c r="A40" s="50">
        <v>431</v>
      </c>
      <c r="B40" s="15" t="s">
        <v>31</v>
      </c>
      <c r="C40" s="15">
        <v>110062.44</v>
      </c>
      <c r="D40" s="15"/>
      <c r="E40" s="15">
        <v>50000</v>
      </c>
      <c r="F40" s="8">
        <v>67796</v>
      </c>
      <c r="G40" s="15">
        <v>54725</v>
      </c>
      <c r="H40" s="1"/>
      <c r="I40" s="29"/>
      <c r="J40" s="29"/>
      <c r="K40" s="26">
        <v>40000</v>
      </c>
      <c r="L40" s="34">
        <v>60069.32</v>
      </c>
      <c r="M40" s="34"/>
      <c r="N40" s="26">
        <v>40000</v>
      </c>
      <c r="O40" s="4"/>
      <c r="P40" s="4"/>
      <c r="Q40" s="60"/>
      <c r="R40" s="15">
        <v>40000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5.75" customHeight="1">
      <c r="A41" s="50">
        <v>440</v>
      </c>
      <c r="B41" s="15" t="s">
        <v>32</v>
      </c>
      <c r="C41" s="15">
        <v>78293.59</v>
      </c>
      <c r="D41" s="15"/>
      <c r="E41" s="15">
        <v>18000</v>
      </c>
      <c r="F41" s="8">
        <v>46218</v>
      </c>
      <c r="G41" s="15">
        <v>54000</v>
      </c>
      <c r="H41" s="1"/>
      <c r="I41" s="29"/>
      <c r="J41" s="29"/>
      <c r="K41" s="26">
        <v>12000</v>
      </c>
      <c r="L41" s="34">
        <v>12660</v>
      </c>
      <c r="M41" s="34"/>
      <c r="N41" s="26">
        <v>12000</v>
      </c>
      <c r="O41" s="15"/>
      <c r="P41" s="15"/>
      <c r="Q41" s="59"/>
      <c r="R41" s="15">
        <v>15000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5.75" customHeight="1">
      <c r="A42" s="50">
        <v>441</v>
      </c>
      <c r="B42" s="15" t="s">
        <v>33</v>
      </c>
      <c r="C42" s="15">
        <v>0</v>
      </c>
      <c r="D42" s="15"/>
      <c r="E42" s="15">
        <v>250</v>
      </c>
      <c r="F42" s="15"/>
      <c r="G42" s="15">
        <v>2500</v>
      </c>
      <c r="H42" s="1"/>
      <c r="I42" s="29"/>
      <c r="J42" s="29"/>
      <c r="K42" s="26">
        <v>2500</v>
      </c>
      <c r="L42" s="34"/>
      <c r="M42" s="34"/>
      <c r="N42" s="26">
        <v>2500</v>
      </c>
      <c r="O42" s="15"/>
      <c r="P42" s="15"/>
      <c r="Q42" s="59"/>
      <c r="R42" s="15">
        <v>15000</v>
      </c>
      <c r="S42" s="15"/>
      <c r="T42" s="15"/>
      <c r="U42" s="34"/>
      <c r="V42" s="15"/>
      <c r="W42" s="15"/>
      <c r="X42" s="15"/>
      <c r="Y42" s="15"/>
      <c r="Z42" s="15"/>
      <c r="AA42" s="15"/>
      <c r="AB42" s="15"/>
      <c r="AC42" s="15"/>
    </row>
    <row r="43" spans="1:29" ht="15.75" customHeight="1">
      <c r="A43" s="50">
        <v>490</v>
      </c>
      <c r="B43" s="2" t="s">
        <v>34</v>
      </c>
      <c r="C43" s="6">
        <v>254306.81</v>
      </c>
      <c r="D43" s="2"/>
      <c r="E43" s="6">
        <f>SUM(E38:E42)</f>
        <v>127050</v>
      </c>
      <c r="F43" s="11" t="s">
        <v>35</v>
      </c>
      <c r="G43" s="6">
        <f>SUM(G38:G42)</f>
        <v>187225</v>
      </c>
      <c r="H43" s="22">
        <v>127552</v>
      </c>
      <c r="I43" s="22"/>
      <c r="J43" s="30"/>
      <c r="K43" s="12">
        <f>SUM(K38:K42)</f>
        <v>130500</v>
      </c>
      <c r="L43" s="39">
        <f>SUM(L38:L42)</f>
        <v>134800.82</v>
      </c>
      <c r="M43" s="38"/>
      <c r="N43" s="12">
        <f>SUM(N38:N42)</f>
        <v>130500</v>
      </c>
      <c r="O43" s="12">
        <v>175345</v>
      </c>
      <c r="P43" s="15"/>
      <c r="Q43" s="59"/>
      <c r="R43" s="6">
        <f>SUM(R38:R42)</f>
        <v>146000</v>
      </c>
      <c r="S43" s="6"/>
      <c r="T43" s="6"/>
      <c r="U43" s="6">
        <v>145000</v>
      </c>
      <c r="V43" s="15"/>
      <c r="W43" s="15" t="s">
        <v>145</v>
      </c>
      <c r="X43" s="15"/>
      <c r="Y43" s="15"/>
      <c r="Z43" s="15"/>
      <c r="AB43" s="15"/>
      <c r="AC43" s="15"/>
    </row>
    <row r="44" spans="1:29" ht="15.75" customHeight="1">
      <c r="A44" s="50"/>
      <c r="B44" s="15"/>
      <c r="C44" s="15"/>
      <c r="D44" s="15"/>
      <c r="E44" s="15"/>
      <c r="F44" s="15"/>
      <c r="G44" s="15"/>
      <c r="H44" s="1"/>
      <c r="I44" s="29"/>
      <c r="J44" s="29"/>
      <c r="K44" s="34"/>
      <c r="L44" s="34"/>
      <c r="M44" s="34"/>
      <c r="N44" s="34"/>
      <c r="O44" s="15"/>
      <c r="P44" s="15"/>
      <c r="Q44" s="59"/>
      <c r="R44" s="15"/>
      <c r="S44" s="15"/>
      <c r="T44" s="15"/>
      <c r="U44" s="34"/>
      <c r="V44" s="15"/>
      <c r="W44" s="15"/>
      <c r="X44" s="15"/>
      <c r="Y44" s="15"/>
      <c r="Z44" s="15"/>
      <c r="AB44" s="15"/>
      <c r="AC44" s="15"/>
    </row>
    <row r="45" spans="1:29" ht="15.75" customHeight="1">
      <c r="A45" s="50"/>
      <c r="B45" s="15"/>
      <c r="C45" s="15"/>
      <c r="D45" s="15"/>
      <c r="E45" s="15"/>
      <c r="F45" s="15"/>
      <c r="G45" s="15"/>
      <c r="H45" s="1"/>
      <c r="I45" s="29"/>
      <c r="J45" s="29"/>
      <c r="K45" s="34"/>
      <c r="L45" s="34"/>
      <c r="M45" s="34"/>
      <c r="N45" s="34"/>
      <c r="O45" s="15"/>
      <c r="P45" s="15"/>
      <c r="Q45" s="59"/>
      <c r="R45" s="15"/>
      <c r="S45" s="15"/>
      <c r="T45" s="15"/>
      <c r="U45" s="15"/>
      <c r="V45" s="15"/>
      <c r="W45" s="15"/>
      <c r="X45" s="15"/>
      <c r="Y45" s="15"/>
      <c r="Z45" s="15"/>
      <c r="AB45" s="15"/>
      <c r="AC45" s="15"/>
    </row>
    <row r="46" spans="1:29" ht="15.75" customHeight="1">
      <c r="A46" s="51">
        <v>500</v>
      </c>
      <c r="B46" s="2" t="s">
        <v>36</v>
      </c>
      <c r="C46" s="2"/>
      <c r="D46" s="2"/>
      <c r="E46" s="2"/>
      <c r="F46" s="2"/>
      <c r="G46" s="2"/>
      <c r="H46" s="19"/>
      <c r="I46" s="30"/>
      <c r="J46" s="30"/>
      <c r="K46" s="27"/>
      <c r="L46" s="27"/>
      <c r="M46" s="27"/>
      <c r="N46" s="27"/>
      <c r="O46" s="2"/>
      <c r="P46" s="2"/>
      <c r="Q46" s="61"/>
      <c r="R46" s="2"/>
      <c r="S46" s="2"/>
      <c r="T46" s="2"/>
      <c r="U46" s="2"/>
      <c r="V46" s="2"/>
      <c r="W46" s="2"/>
      <c r="X46" s="2"/>
      <c r="Y46" s="2"/>
      <c r="Z46" s="2"/>
      <c r="AB46" s="2"/>
      <c r="AC46" s="2"/>
    </row>
    <row r="47" spans="1:29" ht="15.75" customHeight="1">
      <c r="A47" s="51"/>
      <c r="B47" s="2"/>
      <c r="C47" s="2"/>
      <c r="D47" s="2"/>
      <c r="E47" s="2"/>
      <c r="F47" s="2"/>
      <c r="G47" s="2"/>
      <c r="H47" s="34"/>
      <c r="I47" s="30"/>
      <c r="J47" s="30"/>
      <c r="K47" s="34"/>
      <c r="L47" s="27"/>
      <c r="M47" s="27"/>
      <c r="N47" s="27"/>
      <c r="O47" s="2"/>
      <c r="P47" s="2"/>
      <c r="Q47" s="6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50">
        <v>545</v>
      </c>
      <c r="B48" s="15" t="s">
        <v>29</v>
      </c>
      <c r="C48" s="15">
        <v>0</v>
      </c>
      <c r="D48" s="15"/>
      <c r="E48" s="15"/>
      <c r="F48" s="15"/>
      <c r="G48" s="34">
        <v>2500</v>
      </c>
      <c r="H48" s="34"/>
      <c r="I48" s="29"/>
      <c r="J48" s="29"/>
      <c r="K48" s="34">
        <v>2500</v>
      </c>
      <c r="L48" s="34"/>
      <c r="M48" s="34"/>
      <c r="N48" s="26">
        <v>2500</v>
      </c>
      <c r="O48" s="15"/>
      <c r="P48" s="15"/>
      <c r="Q48" s="59"/>
      <c r="R48" s="15">
        <v>1000</v>
      </c>
      <c r="S48" s="15"/>
      <c r="T48" s="15"/>
      <c r="U48" s="15">
        <v>1000</v>
      </c>
      <c r="V48" s="15"/>
      <c r="W48" s="15"/>
      <c r="X48" s="15"/>
      <c r="Y48" s="15"/>
      <c r="Z48" s="15"/>
      <c r="AA48" s="15"/>
      <c r="AB48" s="15"/>
      <c r="AC48" s="15"/>
    </row>
    <row r="49" spans="1:29" ht="15.75" customHeight="1">
      <c r="A49" s="50">
        <v>546</v>
      </c>
      <c r="B49" s="15" t="s">
        <v>30</v>
      </c>
      <c r="C49" s="15">
        <v>6521.25</v>
      </c>
      <c r="D49" s="15"/>
      <c r="E49" s="15">
        <v>5625</v>
      </c>
      <c r="F49" s="15"/>
      <c r="G49" s="34">
        <v>7000</v>
      </c>
      <c r="H49" s="34">
        <v>5625</v>
      </c>
      <c r="I49" s="29"/>
      <c r="J49" s="29"/>
      <c r="K49" s="34">
        <v>7000</v>
      </c>
      <c r="L49" s="34">
        <v>5625</v>
      </c>
      <c r="N49" s="26">
        <v>7000</v>
      </c>
      <c r="O49" s="15"/>
      <c r="P49" s="15"/>
      <c r="Q49" s="59"/>
      <c r="R49" s="15">
        <v>7000</v>
      </c>
      <c r="S49" s="15"/>
      <c r="T49" s="15"/>
      <c r="U49" s="15">
        <v>7000</v>
      </c>
      <c r="V49" s="15"/>
      <c r="Y49" s="15"/>
      <c r="Z49" s="15"/>
      <c r="AA49" s="15"/>
      <c r="AB49" s="15"/>
      <c r="AC49" s="15"/>
    </row>
    <row r="50" spans="1:29" ht="15.75" customHeight="1">
      <c r="A50" s="50">
        <v>547</v>
      </c>
      <c r="B50" s="15" t="s">
        <v>37</v>
      </c>
      <c r="C50" s="15">
        <v>32306.25</v>
      </c>
      <c r="D50" s="15"/>
      <c r="E50" s="15">
        <v>35000</v>
      </c>
      <c r="F50" s="15"/>
      <c r="G50" s="34">
        <v>35000</v>
      </c>
      <c r="H50" s="34">
        <v>36963</v>
      </c>
      <c r="I50" s="29"/>
      <c r="J50" s="29"/>
      <c r="K50" s="34">
        <v>35000</v>
      </c>
      <c r="L50" s="34">
        <v>36963.85</v>
      </c>
      <c r="N50" s="26">
        <v>37000</v>
      </c>
      <c r="O50" s="15"/>
      <c r="P50" s="15"/>
      <c r="Q50" s="59"/>
      <c r="R50" s="15">
        <v>42000</v>
      </c>
      <c r="S50" s="15"/>
      <c r="T50" s="15"/>
      <c r="U50" s="15">
        <v>42000</v>
      </c>
      <c r="V50" s="15"/>
      <c r="Y50" s="15"/>
      <c r="Z50" s="15"/>
      <c r="AA50" s="15"/>
      <c r="AB50" s="15"/>
      <c r="AC50" s="15"/>
    </row>
    <row r="51" spans="1:29" ht="15.75" customHeight="1">
      <c r="A51" s="50">
        <v>549</v>
      </c>
      <c r="B51" s="15" t="s">
        <v>32</v>
      </c>
      <c r="C51" s="15">
        <v>4290.16</v>
      </c>
      <c r="D51" s="15"/>
      <c r="E51" s="15">
        <v>15000</v>
      </c>
      <c r="F51" s="15"/>
      <c r="G51" s="34">
        <v>15000</v>
      </c>
      <c r="H51" s="34">
        <v>22031</v>
      </c>
      <c r="I51" s="29"/>
      <c r="J51" s="29"/>
      <c r="K51" s="34">
        <v>15000</v>
      </c>
      <c r="L51" s="34">
        <v>25564.880000000001</v>
      </c>
      <c r="N51" s="26">
        <v>23000</v>
      </c>
      <c r="O51" s="15"/>
      <c r="P51" s="15"/>
      <c r="Q51" s="59"/>
      <c r="R51" s="15">
        <v>30000</v>
      </c>
      <c r="S51" s="15"/>
      <c r="T51" s="15"/>
      <c r="U51" s="15">
        <v>30000</v>
      </c>
      <c r="V51" s="15"/>
      <c r="Y51" s="15"/>
      <c r="Z51" s="15"/>
      <c r="AA51" s="15"/>
      <c r="AB51" s="15"/>
      <c r="AC51" s="15"/>
    </row>
    <row r="52" spans="1:29" ht="15.75" customHeight="1">
      <c r="A52" s="50">
        <v>550</v>
      </c>
      <c r="B52" s="15" t="s">
        <v>33</v>
      </c>
      <c r="C52" s="15">
        <v>0</v>
      </c>
      <c r="D52" s="15"/>
      <c r="E52" s="15"/>
      <c r="F52" s="15"/>
      <c r="G52" s="34">
        <v>0</v>
      </c>
      <c r="H52" s="34">
        <v>1132</v>
      </c>
      <c r="I52" s="29"/>
      <c r="J52" s="29"/>
      <c r="K52" s="34"/>
      <c r="L52" s="34"/>
      <c r="N52" s="34"/>
      <c r="O52" s="15"/>
      <c r="P52" s="15"/>
      <c r="Q52" s="59"/>
      <c r="R52" s="15"/>
      <c r="S52" s="15"/>
      <c r="T52" s="15"/>
      <c r="U52" s="34"/>
      <c r="V52" s="15"/>
      <c r="Y52" s="15"/>
      <c r="Z52" s="15"/>
      <c r="AA52" s="15"/>
      <c r="AB52" s="15"/>
      <c r="AC52" s="15"/>
    </row>
    <row r="53" spans="1:29" ht="15.75" customHeight="1">
      <c r="A53" s="50">
        <v>560</v>
      </c>
      <c r="B53" s="2" t="s">
        <v>38</v>
      </c>
      <c r="C53" s="6">
        <v>43117.66</v>
      </c>
      <c r="D53" s="2"/>
      <c r="E53" s="6">
        <f>SUM(E48:E52)</f>
        <v>55625</v>
      </c>
      <c r="F53" s="11" t="s">
        <v>39</v>
      </c>
      <c r="G53" s="6">
        <f>SUM(G48:G52)</f>
        <v>59500</v>
      </c>
      <c r="H53" s="23">
        <v>65752</v>
      </c>
      <c r="I53" s="23"/>
      <c r="J53" s="32"/>
      <c r="K53" s="6">
        <f>SUM(K48:K52)</f>
        <v>59500</v>
      </c>
      <c r="L53" s="6">
        <f>SUM(L49:L52)</f>
        <v>68153.73</v>
      </c>
      <c r="M53" s="35"/>
      <c r="N53" s="6">
        <f>SUM(N48:N52)</f>
        <v>69500</v>
      </c>
      <c r="O53" s="6">
        <v>34039</v>
      </c>
      <c r="P53" s="15"/>
      <c r="Q53" s="59"/>
      <c r="R53" s="6">
        <f>SUM(R48:R52)</f>
        <v>80000</v>
      </c>
      <c r="S53" s="6"/>
      <c r="T53" s="6"/>
      <c r="U53" s="6">
        <v>50000</v>
      </c>
      <c r="V53" s="15"/>
      <c r="Y53" s="15"/>
      <c r="Z53" s="15"/>
      <c r="AA53" s="15"/>
      <c r="AB53" s="15"/>
      <c r="AC53" s="15"/>
    </row>
    <row r="54" spans="1:29" ht="15.75" customHeight="1">
      <c r="A54" s="50"/>
      <c r="B54" s="15"/>
      <c r="C54" s="15"/>
      <c r="D54" s="15"/>
      <c r="E54" s="15"/>
      <c r="F54" s="15"/>
      <c r="G54" s="15"/>
      <c r="H54" s="1"/>
      <c r="I54" s="29"/>
      <c r="J54" s="29"/>
      <c r="K54" s="34"/>
      <c r="L54" s="34"/>
      <c r="M54" s="34"/>
      <c r="N54" s="34"/>
      <c r="O54" s="15"/>
      <c r="P54" s="15"/>
      <c r="Q54" s="59"/>
      <c r="R54" s="15"/>
      <c r="S54" s="15"/>
      <c r="T54" s="15"/>
      <c r="U54" s="34"/>
      <c r="V54" s="15"/>
      <c r="Y54" s="15"/>
      <c r="Z54" s="15"/>
      <c r="AA54" s="15"/>
      <c r="AB54" s="15"/>
      <c r="AC54" s="15"/>
    </row>
    <row r="55" spans="1:29" ht="15.75" customHeight="1">
      <c r="A55" s="50"/>
      <c r="B55" s="15"/>
      <c r="C55" s="15"/>
      <c r="D55" s="15"/>
      <c r="E55" s="15"/>
      <c r="F55" s="15"/>
      <c r="G55" s="15"/>
      <c r="H55" s="1"/>
      <c r="I55" s="29"/>
      <c r="J55" s="29"/>
      <c r="K55" s="34"/>
      <c r="L55" s="34"/>
      <c r="M55" s="34"/>
      <c r="N55" s="34"/>
      <c r="O55" s="15"/>
      <c r="P55" s="15"/>
      <c r="Q55" s="59"/>
      <c r="R55" s="15"/>
      <c r="S55" s="15"/>
      <c r="T55" s="15"/>
      <c r="U55" s="15"/>
      <c r="V55" s="15"/>
      <c r="Y55" s="15"/>
      <c r="Z55" s="15"/>
      <c r="AA55" s="15"/>
      <c r="AB55" s="15"/>
      <c r="AC55" s="15"/>
    </row>
    <row r="56" spans="1:29" ht="15.75" customHeight="1">
      <c r="A56" s="51">
        <v>600</v>
      </c>
      <c r="B56" s="2" t="s">
        <v>40</v>
      </c>
      <c r="C56" s="2"/>
      <c r="D56" s="2"/>
      <c r="E56" s="2"/>
      <c r="F56" s="2"/>
      <c r="G56" s="2"/>
      <c r="H56" s="19"/>
      <c r="I56" s="30"/>
      <c r="J56" s="30"/>
      <c r="K56" s="27"/>
      <c r="L56" s="27"/>
      <c r="M56" s="27"/>
      <c r="N56" s="27"/>
      <c r="O56" s="2"/>
      <c r="P56" s="2"/>
      <c r="Q56" s="61"/>
      <c r="R56" s="2"/>
      <c r="S56" s="2"/>
      <c r="T56" s="2"/>
      <c r="U56" s="2"/>
      <c r="V56" s="2"/>
      <c r="Y56" s="2"/>
      <c r="Z56" s="2"/>
      <c r="AA56" s="2"/>
      <c r="AB56" s="2"/>
      <c r="AC56" s="2"/>
    </row>
    <row r="57" spans="1:29" ht="15.75" customHeight="1">
      <c r="A57" s="50"/>
      <c r="B57" s="15"/>
      <c r="C57" s="15"/>
      <c r="D57" s="15"/>
      <c r="E57" s="15"/>
      <c r="F57" s="15"/>
      <c r="G57" s="15"/>
      <c r="H57" s="1"/>
      <c r="I57" s="29"/>
      <c r="J57" s="29"/>
      <c r="K57" s="34"/>
      <c r="L57" s="34"/>
      <c r="M57" s="34"/>
      <c r="N57" s="34"/>
      <c r="O57" s="15"/>
      <c r="P57" s="15"/>
      <c r="Q57" s="59"/>
      <c r="R57" s="15"/>
      <c r="S57" s="15"/>
      <c r="T57" s="15"/>
      <c r="U57" s="15"/>
      <c r="V57" s="15"/>
      <c r="Y57" s="15"/>
      <c r="Z57" s="15"/>
      <c r="AA57" s="15"/>
      <c r="AB57" s="15"/>
      <c r="AC57" s="15"/>
    </row>
    <row r="58" spans="1:29" ht="15.75" customHeight="1">
      <c r="A58" s="50">
        <v>605</v>
      </c>
      <c r="B58" s="15" t="s">
        <v>41</v>
      </c>
      <c r="C58" s="15">
        <v>5999.36</v>
      </c>
      <c r="D58" s="15"/>
      <c r="E58" s="15">
        <v>3000</v>
      </c>
      <c r="F58" s="15"/>
      <c r="G58" s="15">
        <v>3000</v>
      </c>
      <c r="H58" s="1"/>
      <c r="I58" s="29"/>
      <c r="J58" s="29"/>
      <c r="K58" s="26">
        <v>3000</v>
      </c>
      <c r="L58" s="34">
        <v>0</v>
      </c>
      <c r="M58" s="34"/>
      <c r="N58" s="26">
        <v>3000</v>
      </c>
      <c r="O58" s="15"/>
      <c r="P58" s="15"/>
      <c r="Q58" s="59"/>
      <c r="R58" s="15">
        <v>0</v>
      </c>
      <c r="S58" s="15"/>
      <c r="T58" s="15"/>
      <c r="U58" s="15">
        <v>0</v>
      </c>
      <c r="V58" s="15"/>
      <c r="Y58" s="15"/>
      <c r="Z58" s="15"/>
      <c r="AA58" s="15"/>
      <c r="AB58" s="15"/>
      <c r="AC58" s="15"/>
    </row>
    <row r="59" spans="1:29" ht="15.75" customHeight="1">
      <c r="A59" s="50">
        <v>606</v>
      </c>
      <c r="B59" s="15" t="s">
        <v>42</v>
      </c>
      <c r="C59" s="15">
        <v>0</v>
      </c>
      <c r="D59" s="15"/>
      <c r="E59" s="15">
        <v>4000</v>
      </c>
      <c r="F59" s="15"/>
      <c r="G59" s="15">
        <v>4000</v>
      </c>
      <c r="H59" s="1"/>
      <c r="I59" s="29"/>
      <c r="J59" s="29"/>
      <c r="K59" s="26">
        <v>0</v>
      </c>
      <c r="L59" s="34">
        <v>0</v>
      </c>
      <c r="M59" s="34"/>
      <c r="N59" s="26">
        <v>0</v>
      </c>
      <c r="O59" s="15"/>
      <c r="P59" s="15"/>
      <c r="Q59" s="59"/>
      <c r="R59" s="15">
        <v>0</v>
      </c>
      <c r="S59" s="15"/>
      <c r="T59" s="15"/>
      <c r="U59" s="15">
        <v>0</v>
      </c>
      <c r="V59" s="15"/>
      <c r="Y59" s="15"/>
      <c r="Z59" s="15"/>
      <c r="AA59" s="15"/>
      <c r="AB59" s="15"/>
      <c r="AC59" s="15"/>
    </row>
    <row r="60" spans="1:29" ht="15.75" customHeight="1">
      <c r="A60" s="50">
        <v>607</v>
      </c>
      <c r="B60" s="15" t="s">
        <v>43</v>
      </c>
      <c r="C60" s="15">
        <v>3183.74</v>
      </c>
      <c r="D60" s="15"/>
      <c r="E60" s="15">
        <v>5000</v>
      </c>
      <c r="F60" s="15"/>
      <c r="G60" s="15">
        <v>5000</v>
      </c>
      <c r="H60" s="1"/>
      <c r="I60" s="29"/>
      <c r="J60" s="29"/>
      <c r="K60" s="26">
        <v>5000</v>
      </c>
      <c r="L60" s="34">
        <v>0</v>
      </c>
      <c r="M60" s="34"/>
      <c r="N60" s="26">
        <v>5000</v>
      </c>
      <c r="O60" s="15"/>
      <c r="P60" s="15"/>
      <c r="Q60" s="59"/>
      <c r="R60" s="15">
        <v>0</v>
      </c>
      <c r="S60" s="15"/>
      <c r="T60" s="15"/>
      <c r="U60" s="15">
        <v>0</v>
      </c>
      <c r="V60" s="15"/>
      <c r="Y60" s="15"/>
      <c r="Z60" s="15"/>
      <c r="AA60" s="15"/>
      <c r="AB60" s="15"/>
      <c r="AC60" s="15"/>
    </row>
    <row r="61" spans="1:29" ht="15.75" customHeight="1">
      <c r="A61" s="50">
        <v>608</v>
      </c>
      <c r="B61" s="15" t="s">
        <v>33</v>
      </c>
      <c r="C61" s="15">
        <v>2789.86</v>
      </c>
      <c r="D61" s="15"/>
      <c r="E61" s="15"/>
      <c r="F61" s="15"/>
      <c r="G61" s="15">
        <v>0</v>
      </c>
      <c r="H61" s="1"/>
      <c r="I61" s="29"/>
      <c r="J61" s="29"/>
      <c r="K61" s="26">
        <v>0</v>
      </c>
      <c r="L61" s="34">
        <v>0</v>
      </c>
      <c r="M61" s="34"/>
      <c r="N61" s="26">
        <v>0</v>
      </c>
      <c r="O61" s="15"/>
      <c r="P61" s="15"/>
      <c r="Q61" s="59"/>
      <c r="R61" s="15">
        <v>0</v>
      </c>
      <c r="S61" s="15"/>
      <c r="T61" s="15"/>
      <c r="U61" s="34">
        <v>0</v>
      </c>
      <c r="V61" s="15"/>
      <c r="Y61" s="15"/>
      <c r="Z61" s="15"/>
      <c r="AA61" s="15"/>
      <c r="AB61" s="15"/>
      <c r="AC61" s="15"/>
    </row>
    <row r="62" spans="1:29" ht="15.75" customHeight="1">
      <c r="A62" s="50">
        <v>620</v>
      </c>
      <c r="B62" s="2" t="s">
        <v>44</v>
      </c>
      <c r="C62" s="6">
        <v>11972.96</v>
      </c>
      <c r="D62" s="2"/>
      <c r="E62" s="6">
        <f>SUM(E58:E61)</f>
        <v>12000</v>
      </c>
      <c r="F62" s="11" t="s">
        <v>45</v>
      </c>
      <c r="G62" s="6">
        <f>SUM(G58:G61)</f>
        <v>12000</v>
      </c>
      <c r="K62" s="6">
        <f>SUM(K58:K61)</f>
        <v>8000</v>
      </c>
      <c r="L62" s="48"/>
      <c r="M62" s="38"/>
      <c r="N62" s="6">
        <f>SUM(N58:N61)</f>
        <v>8000</v>
      </c>
      <c r="O62" s="6"/>
      <c r="P62" s="15"/>
      <c r="Q62" s="59"/>
      <c r="R62" s="6">
        <f>SUM(R58:R61)</f>
        <v>0</v>
      </c>
      <c r="S62" s="6"/>
      <c r="T62" s="6"/>
      <c r="U62" s="6">
        <f>SUM(U58:U61)</f>
        <v>0</v>
      </c>
      <c r="V62" s="15"/>
      <c r="W62" s="15"/>
      <c r="X62" s="15"/>
      <c r="Y62" s="15"/>
      <c r="Z62" s="15"/>
      <c r="AA62" s="15"/>
      <c r="AB62" s="15"/>
      <c r="AC62" s="15"/>
    </row>
    <row r="63" spans="1:29" ht="15.75" customHeight="1">
      <c r="A63" s="50"/>
      <c r="B63" s="15"/>
      <c r="C63" s="15"/>
      <c r="D63" s="15"/>
      <c r="E63" s="15"/>
      <c r="F63" s="15"/>
      <c r="G63" s="15"/>
      <c r="H63" s="1"/>
      <c r="I63" s="29"/>
      <c r="J63" s="29"/>
      <c r="K63" s="34"/>
      <c r="L63" s="34"/>
      <c r="M63" s="34"/>
      <c r="N63" s="34"/>
      <c r="O63" s="15"/>
      <c r="P63" s="15"/>
      <c r="Q63" s="59"/>
      <c r="R63" s="15"/>
      <c r="S63" s="15"/>
      <c r="T63" s="15"/>
      <c r="U63" s="34"/>
      <c r="V63" s="15"/>
      <c r="W63" s="15"/>
      <c r="X63" s="15"/>
      <c r="Y63" s="15"/>
      <c r="Z63" s="15"/>
      <c r="AA63" s="15"/>
      <c r="AB63" s="15"/>
      <c r="AC63" s="15"/>
    </row>
    <row r="64" spans="1:29" ht="15.75" customHeight="1">
      <c r="A64" s="50"/>
      <c r="B64" s="15"/>
      <c r="C64" s="15"/>
      <c r="D64" s="15"/>
      <c r="E64" s="15"/>
      <c r="F64" s="15"/>
      <c r="G64" s="15"/>
      <c r="H64" s="1"/>
      <c r="I64" s="29"/>
      <c r="J64" s="29"/>
      <c r="K64" s="34"/>
      <c r="L64" s="34"/>
      <c r="M64" s="34"/>
      <c r="N64" s="34"/>
      <c r="O64" s="15"/>
      <c r="P64" s="15"/>
      <c r="Q64" s="59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ht="15.75" customHeight="1">
      <c r="A65" s="51">
        <v>630</v>
      </c>
      <c r="B65" s="2" t="s">
        <v>46</v>
      </c>
      <c r="C65" s="2"/>
      <c r="D65" s="2"/>
      <c r="E65" s="2"/>
      <c r="F65" s="2"/>
      <c r="G65" s="2"/>
      <c r="H65" s="19"/>
      <c r="I65" s="30"/>
      <c r="J65" s="30"/>
      <c r="K65" s="27"/>
      <c r="L65" s="27"/>
      <c r="M65" s="27"/>
      <c r="N65" s="27"/>
      <c r="O65" s="2"/>
      <c r="P65" s="2"/>
      <c r="Q65" s="6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50"/>
      <c r="B66" s="15"/>
      <c r="C66" s="15"/>
      <c r="D66" s="15"/>
      <c r="E66" s="15"/>
      <c r="F66" s="15"/>
      <c r="G66" s="15"/>
      <c r="H66" s="1"/>
      <c r="I66" s="29"/>
      <c r="J66" s="29"/>
      <c r="K66" s="34"/>
      <c r="L66" s="34"/>
      <c r="M66" s="34"/>
      <c r="N66" s="34"/>
      <c r="O66" s="15"/>
      <c r="P66" s="15"/>
      <c r="Q66" s="59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15.75" customHeight="1">
      <c r="A67" s="50">
        <v>631</v>
      </c>
      <c r="B67" s="15" t="s">
        <v>47</v>
      </c>
      <c r="C67" s="15">
        <v>0</v>
      </c>
      <c r="D67" s="15"/>
      <c r="E67" s="15">
        <v>0</v>
      </c>
      <c r="F67" s="15"/>
      <c r="G67" s="15">
        <v>0</v>
      </c>
      <c r="H67" s="1"/>
      <c r="I67" s="29"/>
      <c r="J67" s="29"/>
      <c r="K67" s="34">
        <v>100000</v>
      </c>
      <c r="L67" s="34">
        <v>1778.4</v>
      </c>
      <c r="M67" s="34"/>
      <c r="N67" s="34">
        <v>100000</v>
      </c>
      <c r="O67" s="15"/>
      <c r="P67" s="15"/>
      <c r="Q67" s="59"/>
      <c r="R67" s="15">
        <v>50000</v>
      </c>
      <c r="S67" s="15"/>
      <c r="T67" s="15"/>
      <c r="U67" s="15">
        <v>10000</v>
      </c>
      <c r="V67" s="15"/>
      <c r="W67" s="15"/>
      <c r="X67" s="15"/>
      <c r="Y67" s="15"/>
      <c r="Z67" s="15"/>
      <c r="AA67" s="15"/>
      <c r="AB67" s="15"/>
      <c r="AC67" s="15"/>
    </row>
    <row r="68" spans="1:29" ht="15.75" customHeight="1">
      <c r="A68" s="50">
        <v>633</v>
      </c>
      <c r="B68" s="15" t="s">
        <v>48</v>
      </c>
      <c r="C68" s="15">
        <v>0</v>
      </c>
      <c r="D68" s="15"/>
      <c r="E68" s="15">
        <v>0</v>
      </c>
      <c r="F68" s="15"/>
      <c r="G68" s="15">
        <v>0</v>
      </c>
      <c r="H68" s="1"/>
      <c r="I68" s="29"/>
      <c r="J68" s="29"/>
      <c r="K68" s="34">
        <v>0</v>
      </c>
      <c r="L68" s="34">
        <v>2341.56</v>
      </c>
      <c r="M68" s="34"/>
      <c r="N68" s="34">
        <v>20000</v>
      </c>
      <c r="O68" s="15"/>
      <c r="P68" s="15"/>
      <c r="Q68" s="59"/>
      <c r="R68" s="15">
        <v>20000</v>
      </c>
      <c r="S68" s="15"/>
      <c r="T68" s="15"/>
      <c r="U68" s="34">
        <v>10000</v>
      </c>
      <c r="V68" s="15"/>
      <c r="W68" s="15"/>
      <c r="X68" s="15"/>
      <c r="Y68" s="15"/>
      <c r="Z68" s="15"/>
      <c r="AA68" s="15"/>
      <c r="AB68" s="15"/>
      <c r="AC68" s="15"/>
    </row>
    <row r="69" spans="1:29" ht="15.75" customHeight="1">
      <c r="A69" s="50">
        <v>634</v>
      </c>
      <c r="B69" s="2" t="s">
        <v>49</v>
      </c>
      <c r="C69" s="7">
        <v>0</v>
      </c>
      <c r="D69" s="15"/>
      <c r="E69" s="7">
        <v>0</v>
      </c>
      <c r="F69" s="15"/>
      <c r="G69" s="6">
        <v>0</v>
      </c>
      <c r="H69" s="1"/>
      <c r="I69" s="29"/>
      <c r="J69" s="29"/>
      <c r="K69" s="6">
        <f>SUM(K67:K68)</f>
        <v>100000</v>
      </c>
      <c r="L69" s="6">
        <f>SUM(L67:L68)</f>
        <v>4119.96</v>
      </c>
      <c r="M69" s="38"/>
      <c r="N69" s="6">
        <f>SUM(N67:N68)</f>
        <v>120000</v>
      </c>
      <c r="O69" s="6">
        <v>3939</v>
      </c>
      <c r="P69" s="15"/>
      <c r="Q69" s="59"/>
      <c r="R69" s="6">
        <f>SUM(R67:R68)</f>
        <v>70000</v>
      </c>
      <c r="S69" s="6"/>
      <c r="T69" s="6"/>
      <c r="U69" s="6">
        <f>SUM(U67:U68)</f>
        <v>20000</v>
      </c>
      <c r="V69" s="15"/>
      <c r="W69" s="15"/>
      <c r="X69" s="15"/>
      <c r="Y69" s="15"/>
      <c r="Z69" s="15"/>
      <c r="AA69" s="15"/>
      <c r="AB69" s="15"/>
      <c r="AC69" s="15"/>
    </row>
    <row r="70" spans="1:29" ht="15.75" customHeight="1">
      <c r="A70" s="50"/>
      <c r="B70" s="15"/>
      <c r="C70" s="15"/>
      <c r="D70" s="15"/>
      <c r="E70" s="15"/>
      <c r="F70" s="15"/>
      <c r="G70" s="15"/>
      <c r="H70" s="1"/>
      <c r="I70" s="29"/>
      <c r="J70" s="29"/>
      <c r="K70" s="34"/>
      <c r="L70" s="34"/>
      <c r="M70" s="34"/>
      <c r="N70" s="34"/>
      <c r="O70" s="15"/>
      <c r="P70" s="15"/>
      <c r="Q70" s="59"/>
      <c r="R70" s="2"/>
      <c r="S70" s="2"/>
      <c r="T70" s="2"/>
      <c r="U70" s="27"/>
      <c r="V70" s="15"/>
      <c r="W70" s="15"/>
      <c r="X70" s="15"/>
      <c r="Y70" s="15"/>
      <c r="Z70" s="15"/>
      <c r="AA70" s="15"/>
      <c r="AB70" s="15"/>
      <c r="AC70" s="15"/>
    </row>
    <row r="71" spans="1:29" ht="15.75" customHeight="1">
      <c r="A71" s="50"/>
      <c r="B71" s="15"/>
      <c r="C71" s="15"/>
      <c r="D71" s="15"/>
      <c r="E71" s="15"/>
      <c r="F71" s="15"/>
      <c r="G71" s="15"/>
      <c r="H71" s="1"/>
      <c r="I71" s="29"/>
      <c r="J71" s="29"/>
      <c r="K71" s="34"/>
      <c r="L71" s="34"/>
      <c r="M71" s="34"/>
      <c r="N71" s="34"/>
      <c r="O71" s="15"/>
      <c r="P71" s="15"/>
      <c r="Q71" s="59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ht="15.75" customHeight="1">
      <c r="A72" s="50">
        <v>635</v>
      </c>
      <c r="B72" s="2" t="s">
        <v>50</v>
      </c>
      <c r="C72" s="15"/>
      <c r="D72" s="15"/>
      <c r="E72" s="15"/>
      <c r="F72" s="15"/>
      <c r="G72" s="15"/>
      <c r="H72" s="1"/>
      <c r="I72" s="29"/>
      <c r="J72" s="29"/>
      <c r="K72" s="34"/>
      <c r="L72" s="34"/>
      <c r="M72" s="34"/>
      <c r="N72" s="34"/>
      <c r="O72" s="15"/>
      <c r="P72" s="15"/>
      <c r="Q72" s="59"/>
      <c r="R72" s="15"/>
      <c r="S72" s="15"/>
      <c r="T72" s="15"/>
      <c r="U72" s="15"/>
      <c r="V72" s="15"/>
      <c r="W72" s="15"/>
      <c r="X72" s="15"/>
      <c r="Y72" s="15"/>
      <c r="Z72" s="15"/>
      <c r="AB72" s="15"/>
      <c r="AC72" s="15"/>
    </row>
    <row r="73" spans="1:29" ht="15.75" customHeight="1">
      <c r="A73" s="50"/>
      <c r="B73" s="15"/>
      <c r="C73" s="15"/>
      <c r="D73" s="15"/>
      <c r="E73" s="15"/>
      <c r="F73" s="15"/>
      <c r="G73" s="15"/>
      <c r="H73" s="1"/>
      <c r="I73" s="29"/>
      <c r="J73" s="29"/>
      <c r="K73" s="34"/>
      <c r="L73" s="34"/>
      <c r="M73" s="34"/>
      <c r="N73" s="34"/>
      <c r="O73" s="15"/>
      <c r="P73" s="15"/>
      <c r="Q73" s="59"/>
      <c r="R73" s="15"/>
      <c r="S73" s="15"/>
      <c r="T73" s="15"/>
      <c r="U73" s="15"/>
      <c r="V73" s="15"/>
      <c r="W73" s="15"/>
      <c r="X73" s="15"/>
      <c r="Y73" s="15"/>
      <c r="Z73" s="15"/>
      <c r="AB73" s="15"/>
      <c r="AC73" s="15"/>
    </row>
    <row r="74" spans="1:29" ht="15.75" customHeight="1">
      <c r="A74" s="50">
        <v>638</v>
      </c>
      <c r="B74" s="15" t="s">
        <v>51</v>
      </c>
      <c r="C74" s="15">
        <v>3105</v>
      </c>
      <c r="D74" s="15"/>
      <c r="E74" s="15">
        <v>8000</v>
      </c>
      <c r="F74" s="15"/>
      <c r="G74" s="15">
        <v>8000</v>
      </c>
      <c r="H74" s="1"/>
      <c r="I74" s="29"/>
      <c r="J74" s="29"/>
      <c r="K74" s="34">
        <v>8000</v>
      </c>
      <c r="L74" s="34">
        <v>8403.09</v>
      </c>
      <c r="M74" s="34"/>
      <c r="N74" s="34">
        <v>8000</v>
      </c>
      <c r="O74" s="15"/>
      <c r="P74" s="15"/>
      <c r="Q74" s="59"/>
      <c r="R74" s="15">
        <v>10000</v>
      </c>
      <c r="S74" s="15"/>
      <c r="T74" s="15"/>
      <c r="U74" s="15">
        <v>2500</v>
      </c>
      <c r="V74" s="15"/>
      <c r="X74" s="15"/>
      <c r="Y74" s="15"/>
      <c r="Z74" s="15"/>
      <c r="AB74" s="15"/>
      <c r="AC74" s="15"/>
    </row>
    <row r="75" spans="1:29" ht="15.75" customHeight="1">
      <c r="A75" s="50">
        <v>639</v>
      </c>
      <c r="B75" s="15" t="s">
        <v>48</v>
      </c>
      <c r="C75" s="15">
        <v>16478.330000000002</v>
      </c>
      <c r="D75" s="15"/>
      <c r="E75" s="15">
        <v>21000</v>
      </c>
      <c r="F75" s="15"/>
      <c r="G75" s="15">
        <v>21000</v>
      </c>
      <c r="H75" s="1"/>
      <c r="I75" s="29"/>
      <c r="J75" s="29"/>
      <c r="K75" s="34">
        <v>21000</v>
      </c>
      <c r="L75" s="34">
        <v>3591.31</v>
      </c>
      <c r="M75" s="34"/>
      <c r="N75" s="34">
        <v>21000</v>
      </c>
      <c r="O75" s="15"/>
      <c r="P75" s="15"/>
      <c r="Q75" s="59"/>
      <c r="R75" s="15">
        <v>5000</v>
      </c>
      <c r="S75" s="15"/>
      <c r="T75" s="15"/>
      <c r="U75" s="34">
        <v>2500</v>
      </c>
      <c r="V75" s="15"/>
      <c r="X75" s="15"/>
      <c r="Y75" s="15"/>
      <c r="Z75" s="15"/>
      <c r="AB75" s="15"/>
      <c r="AC75" s="15"/>
    </row>
    <row r="76" spans="1:29" ht="15.75" customHeight="1">
      <c r="A76" s="50">
        <v>640</v>
      </c>
      <c r="B76" s="2" t="s">
        <v>52</v>
      </c>
      <c r="C76" s="6">
        <v>19583.330000000002</v>
      </c>
      <c r="D76" s="2"/>
      <c r="E76" s="6">
        <f>SUM(E74:E75)</f>
        <v>29000</v>
      </c>
      <c r="F76" s="11" t="s">
        <v>53</v>
      </c>
      <c r="G76" s="6">
        <f>SUM(G74:G75)</f>
        <v>29000</v>
      </c>
      <c r="H76" s="22">
        <v>11705</v>
      </c>
      <c r="I76" s="22"/>
      <c r="J76" s="30"/>
      <c r="K76" s="6">
        <f>SUM(K74:K75)</f>
        <v>29000</v>
      </c>
      <c r="L76" s="6">
        <f>SUM(L74:L75)</f>
        <v>11994.4</v>
      </c>
      <c r="M76" s="38"/>
      <c r="N76" s="6">
        <f>SUM(N74:N75)</f>
        <v>29000</v>
      </c>
      <c r="O76" s="6">
        <v>748</v>
      </c>
      <c r="P76" s="15"/>
      <c r="Q76" s="59"/>
      <c r="R76" s="6">
        <f>SUM(R74:R75)</f>
        <v>15000</v>
      </c>
      <c r="S76" s="6"/>
      <c r="T76" s="6"/>
      <c r="U76" s="6">
        <f>SUM(U74:U75)</f>
        <v>5000</v>
      </c>
      <c r="V76" s="15"/>
      <c r="X76" s="15"/>
      <c r="Y76" s="15"/>
      <c r="Z76" s="15"/>
      <c r="AB76" s="15"/>
      <c r="AC76" s="15"/>
    </row>
    <row r="77" spans="1:29" ht="15.75" customHeight="1">
      <c r="A77" s="50"/>
      <c r="B77" s="2"/>
      <c r="C77" s="15"/>
      <c r="D77" s="15"/>
      <c r="E77" s="15"/>
      <c r="F77" s="15"/>
      <c r="G77" s="15"/>
      <c r="H77" s="1"/>
      <c r="I77" s="29"/>
      <c r="J77" s="29"/>
      <c r="K77" s="34"/>
      <c r="L77" s="34"/>
      <c r="M77" s="34"/>
      <c r="N77" s="34"/>
      <c r="O77" s="15"/>
      <c r="P77" s="15"/>
      <c r="Q77" s="59"/>
      <c r="R77" s="15"/>
      <c r="S77" s="15"/>
      <c r="T77" s="15"/>
      <c r="U77" s="34"/>
      <c r="V77" s="15"/>
      <c r="Y77" s="15"/>
      <c r="Z77" s="15"/>
      <c r="AB77" s="15"/>
      <c r="AC77" s="15"/>
    </row>
    <row r="78" spans="1:29" ht="15.75" customHeight="1">
      <c r="A78" s="50"/>
      <c r="B78" s="15"/>
      <c r="C78" s="15"/>
      <c r="D78" s="15"/>
      <c r="E78" s="15"/>
      <c r="F78" s="15"/>
      <c r="G78" s="15"/>
      <c r="H78" s="1"/>
      <c r="I78" s="29"/>
      <c r="J78" s="29"/>
      <c r="K78" s="34"/>
      <c r="L78" s="34"/>
      <c r="M78" s="34"/>
      <c r="N78" s="34"/>
      <c r="O78" s="15"/>
      <c r="P78" s="15"/>
      <c r="Q78" s="59"/>
      <c r="R78" s="15"/>
      <c r="S78" s="15"/>
      <c r="T78" s="15"/>
      <c r="U78" s="15"/>
      <c r="V78" s="15"/>
      <c r="Y78" s="15"/>
      <c r="Z78" s="15"/>
      <c r="AA78" s="15"/>
      <c r="AB78" s="15"/>
      <c r="AC78" s="15"/>
    </row>
    <row r="79" spans="1:29" ht="15.75" customHeight="1">
      <c r="A79" s="50">
        <v>650</v>
      </c>
      <c r="B79" s="2" t="s">
        <v>146</v>
      </c>
      <c r="C79" s="15"/>
      <c r="D79" s="15"/>
      <c r="E79" s="15"/>
      <c r="F79" s="15"/>
      <c r="G79" s="15"/>
      <c r="H79" s="1"/>
      <c r="I79" s="29"/>
      <c r="J79" s="29"/>
      <c r="K79" s="34"/>
      <c r="L79" s="34"/>
      <c r="M79" s="34"/>
      <c r="N79" s="34"/>
      <c r="O79" s="15"/>
      <c r="P79" s="15"/>
      <c r="Q79" s="59"/>
      <c r="R79" s="15"/>
      <c r="S79" s="15"/>
      <c r="T79" s="15"/>
      <c r="U79" s="15"/>
      <c r="V79" s="15"/>
      <c r="Y79" s="15"/>
      <c r="Z79" s="15"/>
      <c r="AA79" s="15"/>
      <c r="AB79" s="15"/>
      <c r="AC79" s="15"/>
    </row>
    <row r="80" spans="1:29" ht="15.75" customHeight="1">
      <c r="A80" s="50"/>
      <c r="B80" s="15"/>
      <c r="C80" s="15"/>
      <c r="D80" s="15"/>
      <c r="E80" s="15"/>
      <c r="F80" s="15"/>
      <c r="G80" s="15"/>
      <c r="H80" s="1"/>
      <c r="I80" s="29"/>
      <c r="J80" s="29"/>
      <c r="K80" s="34"/>
      <c r="L80" s="34"/>
      <c r="M80" s="34"/>
      <c r="N80" s="34"/>
      <c r="O80" s="15"/>
      <c r="P80" s="15"/>
      <c r="Q80" s="59"/>
      <c r="R80" s="15"/>
      <c r="S80" s="15"/>
      <c r="T80" s="15"/>
      <c r="U80" s="15"/>
      <c r="V80" s="15"/>
      <c r="Y80" s="15"/>
      <c r="Z80" s="15"/>
      <c r="AA80" s="15"/>
      <c r="AB80" s="15"/>
      <c r="AC80" s="15"/>
    </row>
    <row r="81" spans="1:29" ht="15.75" customHeight="1">
      <c r="A81" s="50">
        <v>660</v>
      </c>
      <c r="B81" s="15" t="s">
        <v>55</v>
      </c>
      <c r="C81" s="15">
        <v>116198.55</v>
      </c>
      <c r="D81" s="15"/>
      <c r="E81" s="15">
        <v>75000</v>
      </c>
      <c r="F81" s="15"/>
      <c r="G81" s="15">
        <v>0</v>
      </c>
      <c r="H81" s="1"/>
      <c r="I81" s="29"/>
      <c r="J81" s="29"/>
      <c r="K81" s="34">
        <v>0</v>
      </c>
      <c r="L81" s="34">
        <v>0</v>
      </c>
      <c r="M81" s="34"/>
      <c r="N81" s="34">
        <v>0</v>
      </c>
      <c r="O81" s="15"/>
      <c r="P81" s="15"/>
      <c r="Q81" s="59"/>
      <c r="R81" s="15"/>
      <c r="S81" s="15"/>
      <c r="T81" s="15"/>
      <c r="U81" s="15"/>
      <c r="V81" s="15"/>
      <c r="Y81" s="15"/>
      <c r="Z81" s="15"/>
      <c r="AA81" s="15"/>
      <c r="AB81" s="15"/>
      <c r="AC81" s="15"/>
    </row>
    <row r="82" spans="1:29" ht="15.75" customHeight="1">
      <c r="A82" s="50">
        <v>666</v>
      </c>
      <c r="B82" s="15" t="s">
        <v>56</v>
      </c>
      <c r="C82" s="15">
        <v>15513.05</v>
      </c>
      <c r="D82" s="15"/>
      <c r="E82" s="15">
        <v>10000</v>
      </c>
      <c r="F82" s="15"/>
      <c r="G82" s="15">
        <v>10000</v>
      </c>
      <c r="H82" s="1"/>
      <c r="I82" s="29"/>
      <c r="J82" s="29"/>
      <c r="K82" s="34">
        <v>10000</v>
      </c>
      <c r="L82" s="34">
        <v>0</v>
      </c>
      <c r="M82" s="34"/>
      <c r="N82" s="34">
        <v>10000</v>
      </c>
      <c r="O82" s="15"/>
      <c r="P82" s="15"/>
      <c r="Q82" s="59"/>
      <c r="R82" s="15">
        <v>10000</v>
      </c>
      <c r="S82" s="15"/>
      <c r="T82" s="15"/>
      <c r="U82" s="15">
        <v>10000</v>
      </c>
      <c r="V82" s="15"/>
      <c r="W82" t="s">
        <v>147</v>
      </c>
      <c r="Y82" s="15"/>
      <c r="Z82" s="15"/>
      <c r="AA82" s="15"/>
      <c r="AB82" s="15"/>
      <c r="AC82" s="15"/>
    </row>
    <row r="83" spans="1:29" ht="15.75" customHeight="1">
      <c r="A83" s="50">
        <v>667</v>
      </c>
      <c r="B83" s="15" t="s">
        <v>57</v>
      </c>
      <c r="C83" s="15">
        <v>18302</v>
      </c>
      <c r="D83" s="15"/>
      <c r="E83" s="15">
        <v>25000</v>
      </c>
      <c r="F83" s="15"/>
      <c r="G83" s="15">
        <v>25000</v>
      </c>
      <c r="H83" s="1"/>
      <c r="I83" s="29"/>
      <c r="J83" s="29"/>
      <c r="K83" s="34">
        <v>25000</v>
      </c>
      <c r="L83" s="34">
        <v>0</v>
      </c>
      <c r="M83" s="34"/>
      <c r="N83" s="34">
        <v>25000</v>
      </c>
      <c r="O83" s="15"/>
      <c r="P83" s="15"/>
      <c r="Q83" s="59"/>
      <c r="R83" s="15">
        <v>25000</v>
      </c>
      <c r="S83" s="15"/>
      <c r="T83" s="15"/>
      <c r="U83" s="15">
        <v>10000</v>
      </c>
      <c r="V83" s="15"/>
      <c r="Y83" s="15"/>
      <c r="Z83" s="15"/>
      <c r="AA83" s="15"/>
      <c r="AB83" s="15"/>
      <c r="AC83" s="15"/>
    </row>
    <row r="84" spans="1:29" ht="15.75" customHeight="1">
      <c r="A84" s="50">
        <v>670</v>
      </c>
      <c r="B84" s="15" t="s">
        <v>58</v>
      </c>
      <c r="C84" s="15">
        <v>7614.95</v>
      </c>
      <c r="D84" s="15"/>
      <c r="E84" s="15">
        <v>5000</v>
      </c>
      <c r="F84" s="15"/>
      <c r="G84" s="15">
        <v>5000</v>
      </c>
      <c r="H84" s="1"/>
      <c r="I84" s="29"/>
      <c r="J84" s="29"/>
      <c r="K84" s="34">
        <v>5000</v>
      </c>
      <c r="L84" s="34">
        <v>0</v>
      </c>
      <c r="M84" s="34"/>
      <c r="N84" s="34">
        <v>5000</v>
      </c>
      <c r="O84" s="15"/>
      <c r="P84" s="15"/>
      <c r="Q84" s="59"/>
      <c r="R84" s="15">
        <v>5000</v>
      </c>
      <c r="S84" s="15"/>
      <c r="T84" s="15"/>
      <c r="U84" s="34">
        <v>5000</v>
      </c>
      <c r="V84" s="15"/>
      <c r="Y84" s="15"/>
      <c r="Z84" s="15"/>
      <c r="AA84" s="15"/>
      <c r="AB84" s="15"/>
      <c r="AC84" s="15"/>
    </row>
    <row r="85" spans="1:29" ht="15.75" customHeight="1">
      <c r="A85" s="50">
        <v>675</v>
      </c>
      <c r="B85" s="2" t="s">
        <v>59</v>
      </c>
      <c r="C85" s="6">
        <v>157628.54999999999</v>
      </c>
      <c r="D85" s="2"/>
      <c r="E85" s="6">
        <f>SUM(E81:E84)</f>
        <v>115000</v>
      </c>
      <c r="F85" s="11" t="s">
        <v>60</v>
      </c>
      <c r="G85" s="6">
        <f>SUM(G81:G84)</f>
        <v>40000</v>
      </c>
      <c r="H85" s="21">
        <v>0</v>
      </c>
      <c r="I85" s="21"/>
      <c r="J85" s="31"/>
      <c r="K85" s="13">
        <f>SUM(K81:K84)</f>
        <v>40000</v>
      </c>
      <c r="L85" s="7">
        <f>SUM(L81:L84)</f>
        <v>0</v>
      </c>
      <c r="M85" s="35"/>
      <c r="N85" s="13">
        <f>SUM(N81:N84)</f>
        <v>40000</v>
      </c>
      <c r="O85" s="13">
        <v>95575</v>
      </c>
      <c r="P85" s="15"/>
      <c r="Q85" s="59"/>
      <c r="R85" s="6">
        <f>SUM(R82:R84)</f>
        <v>40000</v>
      </c>
      <c r="S85" s="6"/>
      <c r="T85" s="6"/>
      <c r="U85" s="6">
        <f>SUM(U82:U84)</f>
        <v>25000</v>
      </c>
      <c r="V85" s="15"/>
      <c r="Y85" s="15"/>
      <c r="Z85" s="15"/>
      <c r="AA85" s="15"/>
      <c r="AB85" s="15"/>
      <c r="AC85" s="15"/>
    </row>
    <row r="86" spans="1:29" ht="15.75" customHeight="1">
      <c r="A86" s="50"/>
      <c r="B86" s="15"/>
      <c r="C86" s="15"/>
      <c r="D86" s="15"/>
      <c r="E86" s="15"/>
      <c r="F86" s="15"/>
      <c r="G86" s="15"/>
      <c r="H86" s="1"/>
      <c r="I86" s="29"/>
      <c r="J86" s="29"/>
      <c r="K86" s="34"/>
      <c r="L86" s="34"/>
      <c r="M86" s="34"/>
      <c r="N86" s="34"/>
      <c r="O86" s="15"/>
      <c r="P86" s="15"/>
      <c r="Q86" s="59"/>
      <c r="R86" s="15"/>
      <c r="S86" s="15"/>
      <c r="T86" s="15"/>
      <c r="U86" s="34"/>
      <c r="V86" s="15"/>
      <c r="Y86" s="15"/>
      <c r="Z86" s="15"/>
      <c r="AA86" s="15"/>
      <c r="AB86" s="15"/>
      <c r="AC86" s="15"/>
    </row>
    <row r="87" spans="1:29" ht="15.75" customHeight="1">
      <c r="A87" s="50"/>
      <c r="B87" s="15"/>
      <c r="C87" s="15"/>
      <c r="D87" s="15"/>
      <c r="E87" s="15"/>
      <c r="F87" s="15"/>
      <c r="G87" s="15"/>
      <c r="H87" s="1"/>
      <c r="I87" s="29"/>
      <c r="J87" s="29"/>
      <c r="K87" s="34"/>
      <c r="L87" s="34"/>
      <c r="M87" s="34"/>
      <c r="N87" s="34"/>
      <c r="O87" s="15"/>
      <c r="P87" s="15"/>
      <c r="Q87" s="59"/>
      <c r="R87" s="15"/>
      <c r="S87" s="15"/>
      <c r="T87" s="15"/>
      <c r="U87" s="15"/>
      <c r="V87" s="15"/>
      <c r="Y87" s="15"/>
      <c r="Z87" s="15"/>
      <c r="AA87" s="15"/>
      <c r="AB87" s="15"/>
      <c r="AC87" s="15"/>
    </row>
    <row r="88" spans="1:29" ht="15.75" customHeight="1">
      <c r="A88" s="50">
        <v>680</v>
      </c>
      <c r="B88" s="2" t="s">
        <v>61</v>
      </c>
      <c r="C88" s="15"/>
      <c r="D88" s="15"/>
      <c r="E88" s="15"/>
      <c r="F88" s="15"/>
      <c r="G88" s="15"/>
      <c r="H88" s="1"/>
      <c r="I88" s="29"/>
      <c r="J88" s="29"/>
      <c r="K88" s="34"/>
      <c r="L88" s="34"/>
      <c r="M88" s="34"/>
      <c r="N88" s="34"/>
      <c r="O88" s="15"/>
      <c r="P88" s="15"/>
      <c r="Q88" s="59"/>
      <c r="R88" s="15"/>
      <c r="S88" s="15"/>
      <c r="T88" s="15"/>
      <c r="U88" s="15"/>
      <c r="V88" s="15"/>
      <c r="Y88" s="15"/>
      <c r="Z88" s="15"/>
      <c r="AA88" s="15"/>
      <c r="AB88" s="15"/>
      <c r="AC88" s="15"/>
    </row>
    <row r="89" spans="1:29" ht="15.75" customHeight="1">
      <c r="A89" s="50"/>
      <c r="B89" s="15"/>
      <c r="C89" s="15"/>
      <c r="D89" s="15"/>
      <c r="E89" s="15"/>
      <c r="F89" s="15"/>
      <c r="G89" s="15"/>
      <c r="H89" s="1"/>
      <c r="I89" s="29"/>
      <c r="J89" s="29"/>
      <c r="K89" s="34"/>
      <c r="L89" s="34"/>
      <c r="M89" s="34"/>
      <c r="N89" s="34"/>
      <c r="O89" s="15"/>
      <c r="P89" s="15"/>
      <c r="Q89" s="59"/>
      <c r="R89" s="15"/>
      <c r="S89" s="15"/>
      <c r="T89" s="15"/>
      <c r="U89" s="15"/>
      <c r="V89" s="15"/>
      <c r="Y89" s="15"/>
      <c r="Z89" s="15"/>
      <c r="AA89" s="15"/>
      <c r="AB89" s="15"/>
      <c r="AC89" s="15"/>
    </row>
    <row r="90" spans="1:29" ht="15.75" customHeight="1">
      <c r="A90" s="50">
        <v>681</v>
      </c>
      <c r="B90" s="15" t="s">
        <v>62</v>
      </c>
      <c r="C90" s="15">
        <v>2558.34</v>
      </c>
      <c r="D90" s="15"/>
      <c r="E90" s="15">
        <v>22500</v>
      </c>
      <c r="F90" s="15"/>
      <c r="G90" s="15">
        <v>22500</v>
      </c>
      <c r="H90" s="1"/>
      <c r="I90" s="29"/>
      <c r="J90" s="29"/>
      <c r="K90" s="26">
        <v>10000</v>
      </c>
      <c r="L90" s="34">
        <v>61082.78</v>
      </c>
      <c r="M90" s="34"/>
      <c r="N90" s="26">
        <v>10000</v>
      </c>
      <c r="O90" s="15"/>
      <c r="P90" s="15"/>
      <c r="Q90" s="59"/>
      <c r="R90" s="15">
        <v>15000</v>
      </c>
      <c r="S90" s="15"/>
      <c r="T90" s="15"/>
      <c r="U90" s="15">
        <v>15000</v>
      </c>
      <c r="V90" s="15"/>
      <c r="W90" s="15"/>
      <c r="X90" s="15"/>
      <c r="Y90" s="15"/>
      <c r="Z90" s="15"/>
      <c r="AA90" s="15"/>
      <c r="AB90" s="15"/>
      <c r="AC90" s="15"/>
    </row>
    <row r="91" spans="1:29" ht="15.75" customHeight="1">
      <c r="A91" s="50">
        <v>682</v>
      </c>
      <c r="B91" s="15" t="s">
        <v>63</v>
      </c>
      <c r="C91" s="15">
        <v>55875</v>
      </c>
      <c r="D91" s="15"/>
      <c r="E91" s="15">
        <v>12500</v>
      </c>
      <c r="F91" s="15"/>
      <c r="G91" s="15">
        <v>12500</v>
      </c>
      <c r="H91" s="1"/>
      <c r="I91" s="29"/>
      <c r="J91" s="29"/>
      <c r="K91" s="26">
        <v>10000</v>
      </c>
      <c r="L91" s="34"/>
      <c r="M91" s="34"/>
      <c r="N91" s="26">
        <v>20000</v>
      </c>
      <c r="O91" s="15"/>
      <c r="P91" s="15"/>
      <c r="Q91" s="59"/>
      <c r="R91" s="15">
        <v>10000</v>
      </c>
      <c r="S91" s="15"/>
      <c r="T91" s="15"/>
      <c r="U91" s="15">
        <v>10000</v>
      </c>
      <c r="V91" s="15"/>
      <c r="W91" s="15"/>
      <c r="X91" s="15"/>
      <c r="Y91" s="15"/>
      <c r="Z91" s="15"/>
      <c r="AA91" s="15"/>
      <c r="AB91" s="15"/>
      <c r="AC91" s="15"/>
    </row>
    <row r="92" spans="1:29" ht="15.75" customHeight="1">
      <c r="A92" s="50">
        <v>683</v>
      </c>
      <c r="B92" s="15" t="s">
        <v>64</v>
      </c>
      <c r="C92" s="15">
        <v>1045</v>
      </c>
      <c r="D92" s="15"/>
      <c r="E92" s="15">
        <v>10000</v>
      </c>
      <c r="F92" s="15"/>
      <c r="G92" s="15">
        <v>10000</v>
      </c>
      <c r="H92" s="1"/>
      <c r="I92" s="29"/>
      <c r="J92" s="29"/>
      <c r="K92" s="34">
        <v>10000</v>
      </c>
      <c r="L92" s="34"/>
      <c r="M92" s="34"/>
      <c r="N92" s="34">
        <v>10000</v>
      </c>
      <c r="O92" s="15"/>
      <c r="P92" s="15"/>
      <c r="Q92" s="59"/>
      <c r="R92" s="15">
        <v>5000</v>
      </c>
      <c r="S92" s="15"/>
      <c r="T92" s="15"/>
      <c r="U92" s="15">
        <v>5000</v>
      </c>
      <c r="V92" s="15"/>
      <c r="W92" s="15"/>
      <c r="X92" s="15"/>
      <c r="Y92" s="15"/>
      <c r="Z92" s="15"/>
      <c r="AA92" s="15"/>
      <c r="AB92" s="15"/>
      <c r="AC92" s="15"/>
    </row>
    <row r="93" spans="1:29" ht="15.75" customHeight="1">
      <c r="A93" s="50"/>
      <c r="B93" s="15" t="s">
        <v>65</v>
      </c>
      <c r="C93" s="15"/>
      <c r="D93" s="15"/>
      <c r="E93" s="15"/>
      <c r="F93" s="15"/>
      <c r="G93" s="15"/>
      <c r="H93" s="1"/>
      <c r="I93" s="29"/>
      <c r="J93" s="29"/>
      <c r="K93" s="34"/>
      <c r="L93" s="34"/>
      <c r="M93" s="34"/>
      <c r="N93" s="34">
        <v>20000</v>
      </c>
      <c r="O93" s="15"/>
      <c r="P93" s="15"/>
      <c r="Q93" s="59"/>
      <c r="R93" s="15">
        <v>5000</v>
      </c>
      <c r="S93" s="15"/>
      <c r="T93" s="15"/>
      <c r="U93" s="34">
        <v>5000</v>
      </c>
      <c r="V93" s="15"/>
      <c r="W93" s="15"/>
      <c r="X93" s="15"/>
      <c r="Y93" s="15"/>
      <c r="Z93" s="15"/>
      <c r="AA93" s="15"/>
      <c r="AB93" s="15"/>
      <c r="AC93" s="15"/>
    </row>
    <row r="94" spans="1:29" ht="15.75" customHeight="1">
      <c r="A94" s="50">
        <v>690</v>
      </c>
      <c r="B94" s="2" t="s">
        <v>66</v>
      </c>
      <c r="C94" s="6">
        <v>59478.34</v>
      </c>
      <c r="D94" s="2"/>
      <c r="E94" s="6">
        <f>SUM(E90:E92)</f>
        <v>45000</v>
      </c>
      <c r="F94" s="11" t="s">
        <v>67</v>
      </c>
      <c r="G94" s="6">
        <f>SUM(G90:G92)</f>
        <v>45000</v>
      </c>
      <c r="H94" s="22">
        <v>4069</v>
      </c>
      <c r="I94" s="22"/>
      <c r="J94" s="30"/>
      <c r="K94" s="6">
        <f>SUM(K90:K92)</f>
        <v>30000</v>
      </c>
      <c r="L94" s="6">
        <f>SUM(L90:L93)</f>
        <v>61082.78</v>
      </c>
      <c r="M94" s="38"/>
      <c r="N94" s="6">
        <f>SUM(N90:N93)</f>
        <v>60000</v>
      </c>
      <c r="O94" s="6">
        <v>33441</v>
      </c>
      <c r="P94" s="15"/>
      <c r="Q94" s="59"/>
      <c r="R94" s="6">
        <f>SUM(R90:R93)</f>
        <v>35000</v>
      </c>
      <c r="S94" s="6"/>
      <c r="T94" s="6"/>
      <c r="U94" s="6">
        <f>SUM(U90:U93)</f>
        <v>35000</v>
      </c>
      <c r="V94" s="15"/>
      <c r="W94" s="15"/>
      <c r="X94" s="15"/>
      <c r="Y94" s="15"/>
      <c r="Z94" s="15"/>
      <c r="AA94" s="15"/>
      <c r="AB94" s="15"/>
      <c r="AC94" s="15"/>
    </row>
    <row r="95" spans="1:29" ht="72" hidden="1" customHeight="1">
      <c r="A95" s="71"/>
      <c r="B95" s="72"/>
      <c r="C95" s="72"/>
      <c r="D95" s="72"/>
      <c r="E95" s="72"/>
      <c r="F95" s="72"/>
      <c r="G95" s="72"/>
      <c r="H95" s="1"/>
      <c r="I95" s="29"/>
      <c r="J95" s="29"/>
      <c r="K95" s="34"/>
      <c r="L95" s="34"/>
      <c r="M95" s="34"/>
      <c r="N95" s="34"/>
      <c r="O95" s="15"/>
      <c r="P95" s="15"/>
      <c r="Q95" s="59"/>
      <c r="R95" s="15"/>
      <c r="S95" s="15"/>
      <c r="T95" s="15"/>
      <c r="U95" s="34"/>
      <c r="V95" s="15"/>
      <c r="W95" s="15"/>
      <c r="X95" s="15"/>
      <c r="Y95" s="15"/>
      <c r="Z95" s="15"/>
      <c r="AA95" s="15"/>
      <c r="AB95" s="15"/>
      <c r="AC95" s="15"/>
    </row>
    <row r="96" spans="1:29" ht="30" hidden="1" customHeight="1">
      <c r="A96" s="70" t="s">
        <v>148</v>
      </c>
      <c r="B96" s="72"/>
      <c r="C96" s="72"/>
      <c r="D96" s="72"/>
      <c r="E96" s="72"/>
      <c r="F96" s="72"/>
      <c r="G96" s="72"/>
      <c r="H96" s="1"/>
      <c r="I96" s="29"/>
      <c r="J96" s="29"/>
      <c r="K96" s="34"/>
      <c r="L96" s="34"/>
      <c r="M96" s="34"/>
      <c r="N96" s="34"/>
      <c r="O96" s="15"/>
      <c r="P96" s="15"/>
      <c r="Q96" s="59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31" ht="30" hidden="1" customHeight="1">
      <c r="A97" s="49"/>
      <c r="B97" s="1"/>
      <c r="C97" s="1"/>
      <c r="D97" s="1"/>
      <c r="E97" s="1"/>
      <c r="F97" s="1"/>
      <c r="G97" s="1"/>
      <c r="H97" s="1"/>
      <c r="I97" s="29"/>
      <c r="J97" s="29"/>
      <c r="K97" s="34"/>
      <c r="L97" s="34"/>
      <c r="M97" s="34"/>
      <c r="N97" s="34"/>
      <c r="O97" s="15"/>
      <c r="P97" s="15"/>
      <c r="Q97" s="59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31" ht="15.75" hidden="1" customHeight="1">
      <c r="A98" s="50"/>
      <c r="B98" s="15" t="s">
        <v>69</v>
      </c>
      <c r="C98" s="1" t="s">
        <v>1</v>
      </c>
      <c r="D98" s="1"/>
      <c r="E98" s="1" t="s">
        <v>3</v>
      </c>
      <c r="F98" s="1"/>
      <c r="G98" s="1" t="s">
        <v>5</v>
      </c>
      <c r="H98" s="1" t="s">
        <v>6</v>
      </c>
      <c r="I98" s="29"/>
      <c r="J98" s="29"/>
      <c r="K98" s="26" t="s">
        <v>7</v>
      </c>
      <c r="L98" s="26" t="s">
        <v>8</v>
      </c>
      <c r="M98" s="26"/>
      <c r="N98" s="26" t="s">
        <v>9</v>
      </c>
      <c r="O98" s="4" t="s">
        <v>10</v>
      </c>
      <c r="P98" s="4"/>
      <c r="Q98" s="60"/>
      <c r="R98" s="15" t="s">
        <v>11</v>
      </c>
      <c r="S98" s="15"/>
      <c r="T98" s="15"/>
      <c r="U98" s="15" t="s">
        <v>11</v>
      </c>
      <c r="V98" s="15"/>
      <c r="W98" s="15"/>
      <c r="X98" s="15"/>
      <c r="Y98" s="15"/>
      <c r="Z98" s="15"/>
      <c r="AA98" s="15"/>
      <c r="AB98" s="15"/>
      <c r="AC98" s="15"/>
    </row>
    <row r="99" spans="1:31" ht="15.75" customHeight="1">
      <c r="A99" s="50"/>
      <c r="B99" s="2"/>
      <c r="C99" s="15"/>
      <c r="D99" s="15"/>
      <c r="E99" s="15"/>
      <c r="F99" s="15"/>
      <c r="G99" s="15"/>
      <c r="H99" s="1"/>
      <c r="I99" s="29"/>
      <c r="J99" s="29"/>
      <c r="K99" s="34"/>
      <c r="L99" s="34"/>
      <c r="M99" s="34"/>
      <c r="N99" s="34"/>
      <c r="O99" s="15"/>
      <c r="P99" s="15"/>
      <c r="Q99" s="59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31" ht="15.75" customHeight="1">
      <c r="A100" s="50"/>
      <c r="B100" s="2"/>
      <c r="C100" s="15"/>
      <c r="D100" s="15"/>
      <c r="E100" s="15"/>
      <c r="F100" s="15"/>
      <c r="G100" s="15"/>
      <c r="H100" s="1"/>
      <c r="I100" s="29"/>
      <c r="J100" s="29"/>
      <c r="K100" s="34"/>
      <c r="L100" s="34"/>
      <c r="M100" s="34"/>
      <c r="N100" s="34"/>
      <c r="O100" s="15"/>
      <c r="P100" s="15"/>
      <c r="Q100" s="59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31" ht="15.75" customHeight="1">
      <c r="A101" s="50">
        <v>700</v>
      </c>
      <c r="B101" s="2" t="s">
        <v>70</v>
      </c>
      <c r="C101" s="15"/>
      <c r="D101" s="15"/>
      <c r="E101" s="15"/>
      <c r="F101" s="15"/>
      <c r="G101" s="15"/>
      <c r="H101" s="1"/>
      <c r="I101" s="29"/>
      <c r="J101" s="29"/>
      <c r="K101" s="34"/>
      <c r="L101" s="34"/>
      <c r="M101" s="34"/>
      <c r="N101" s="34"/>
      <c r="O101" s="15"/>
      <c r="P101" s="15"/>
      <c r="Q101" s="59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31" ht="15.75" customHeight="1">
      <c r="A102" s="50"/>
      <c r="B102" s="15"/>
      <c r="C102" s="15"/>
      <c r="D102" s="15"/>
      <c r="E102" s="15"/>
      <c r="F102" s="15"/>
      <c r="G102" s="15"/>
      <c r="H102" s="1"/>
      <c r="I102" s="29"/>
      <c r="J102" s="29"/>
      <c r="K102" s="34"/>
      <c r="L102" s="34"/>
      <c r="M102" s="34"/>
      <c r="N102" s="34"/>
      <c r="O102" s="15"/>
      <c r="P102" s="15"/>
      <c r="Q102" s="59"/>
      <c r="R102" s="15"/>
      <c r="S102" s="15"/>
      <c r="T102" s="15"/>
      <c r="U102" s="15"/>
      <c r="V102" s="15"/>
      <c r="W102" s="15"/>
      <c r="X102" s="15"/>
      <c r="Y102" s="15"/>
      <c r="Z102" s="15"/>
      <c r="AB102" s="15" t="s">
        <v>149</v>
      </c>
      <c r="AC102" s="15"/>
    </row>
    <row r="103" spans="1:31" ht="15.75" customHeight="1">
      <c r="A103" s="50">
        <v>710</v>
      </c>
      <c r="B103" s="15" t="s">
        <v>71</v>
      </c>
      <c r="C103" s="15">
        <v>18289.62</v>
      </c>
      <c r="D103" s="15"/>
      <c r="E103" s="15">
        <v>10000</v>
      </c>
      <c r="F103" s="15"/>
      <c r="G103" s="15">
        <v>20000</v>
      </c>
      <c r="H103" s="1"/>
      <c r="I103" s="29"/>
      <c r="J103" s="29"/>
      <c r="K103" s="34">
        <v>20000</v>
      </c>
      <c r="L103" s="34">
        <v>10500</v>
      </c>
      <c r="M103" s="34"/>
      <c r="N103" s="34">
        <v>20000</v>
      </c>
      <c r="O103" s="15"/>
      <c r="P103" s="15"/>
      <c r="Q103" s="59"/>
      <c r="R103" s="15">
        <v>20000</v>
      </c>
      <c r="S103" s="15"/>
      <c r="T103" s="15"/>
      <c r="U103" s="15">
        <v>20000</v>
      </c>
      <c r="V103" s="15"/>
      <c r="W103" s="15"/>
      <c r="X103" s="15"/>
      <c r="Y103" s="15"/>
      <c r="Z103" s="15"/>
      <c r="AB103" s="15"/>
      <c r="AC103" s="15"/>
    </row>
    <row r="104" spans="1:31" ht="15.75" customHeight="1">
      <c r="A104" s="50">
        <v>715</v>
      </c>
      <c r="B104" s="15" t="s">
        <v>72</v>
      </c>
      <c r="C104" s="15">
        <v>10469.11</v>
      </c>
      <c r="D104" s="15"/>
      <c r="E104" s="15">
        <v>10000</v>
      </c>
      <c r="F104" s="15"/>
      <c r="G104" s="15">
        <v>15000</v>
      </c>
      <c r="H104" s="1"/>
      <c r="I104" s="29"/>
      <c r="J104" s="29"/>
      <c r="K104" s="34">
        <v>15000</v>
      </c>
      <c r="L104" s="34"/>
      <c r="M104" s="34"/>
      <c r="N104" s="34">
        <v>15000</v>
      </c>
      <c r="O104" s="15"/>
      <c r="P104" s="15"/>
      <c r="Q104" s="59"/>
      <c r="R104" s="15">
        <v>15000</v>
      </c>
      <c r="S104" s="15"/>
      <c r="T104" s="15"/>
      <c r="U104" s="15">
        <v>15000</v>
      </c>
      <c r="V104" s="15"/>
      <c r="Y104" s="15"/>
      <c r="Z104" s="15"/>
      <c r="AB104" s="15"/>
      <c r="AC104" s="15"/>
      <c r="AD104" s="15"/>
      <c r="AE104" s="15"/>
    </row>
    <row r="105" spans="1:31" ht="15.75" customHeight="1">
      <c r="A105" s="50">
        <v>725</v>
      </c>
      <c r="B105" s="15" t="s">
        <v>73</v>
      </c>
      <c r="C105" s="15">
        <v>3500</v>
      </c>
      <c r="D105" s="15"/>
      <c r="E105" s="15">
        <v>0</v>
      </c>
      <c r="F105" s="15"/>
      <c r="G105" s="15">
        <v>0</v>
      </c>
      <c r="H105" s="1"/>
      <c r="I105" s="29"/>
      <c r="J105" s="29"/>
      <c r="K105" s="26">
        <v>3500</v>
      </c>
      <c r="L105" s="34">
        <v>1410.59</v>
      </c>
      <c r="M105" s="34"/>
      <c r="N105" s="26">
        <v>3500</v>
      </c>
      <c r="O105" s="34"/>
      <c r="P105" s="15"/>
      <c r="Q105" s="59"/>
      <c r="R105" s="15">
        <v>3500</v>
      </c>
      <c r="S105" s="15"/>
      <c r="T105" s="15"/>
      <c r="U105" s="34">
        <v>3500</v>
      </c>
      <c r="V105" s="15"/>
      <c r="Y105" s="15"/>
      <c r="Z105" s="15"/>
      <c r="AB105" s="15"/>
      <c r="AC105" s="15"/>
      <c r="AD105" s="15"/>
      <c r="AE105" s="15"/>
    </row>
    <row r="106" spans="1:31" ht="15.75" customHeight="1">
      <c r="A106" s="50">
        <v>740</v>
      </c>
      <c r="B106" s="2" t="s">
        <v>74</v>
      </c>
      <c r="C106" s="6">
        <v>32258.73</v>
      </c>
      <c r="D106" s="2"/>
      <c r="E106" s="6">
        <f>SUM(E103:E105)</f>
        <v>20000</v>
      </c>
      <c r="F106" s="11" t="s">
        <v>75</v>
      </c>
      <c r="G106" s="6">
        <f>SUM(G103:G105)</f>
        <v>35000</v>
      </c>
      <c r="H106" s="22">
        <v>17705</v>
      </c>
      <c r="I106" s="22"/>
      <c r="J106" s="30"/>
      <c r="K106" s="6">
        <f>SUM(K103:K105)</f>
        <v>38500</v>
      </c>
      <c r="L106" s="6">
        <f>SUM(L103:L105)</f>
        <v>11910.59</v>
      </c>
      <c r="M106" s="38"/>
      <c r="N106" s="6">
        <f>SUM(N103:N105)</f>
        <v>38500</v>
      </c>
      <c r="O106" s="6">
        <v>17630</v>
      </c>
      <c r="P106" s="15"/>
      <c r="Q106" s="59"/>
      <c r="R106" s="6">
        <f>SUM(R103:R105)</f>
        <v>38500</v>
      </c>
      <c r="S106" s="6"/>
      <c r="T106" s="6"/>
      <c r="U106" s="6">
        <f>SUM(U103:U105)</f>
        <v>38500</v>
      </c>
      <c r="V106" s="15"/>
      <c r="Y106" s="15"/>
      <c r="Z106" s="15"/>
      <c r="AB106" s="15"/>
      <c r="AC106" s="15"/>
      <c r="AD106" s="15"/>
      <c r="AE106" s="15"/>
    </row>
    <row r="107" spans="1:31" ht="15.75" customHeight="1">
      <c r="A107" s="50"/>
      <c r="B107" s="15"/>
      <c r="C107" s="15"/>
      <c r="D107" s="15"/>
      <c r="E107" s="15"/>
      <c r="F107" s="15"/>
      <c r="G107" s="15"/>
      <c r="H107" s="1"/>
      <c r="I107" s="29"/>
      <c r="J107" s="29"/>
      <c r="K107" s="34"/>
      <c r="L107" s="34"/>
      <c r="M107" s="34"/>
      <c r="N107" s="34"/>
      <c r="O107" s="15"/>
      <c r="P107" s="15"/>
      <c r="Q107" s="59"/>
      <c r="R107" s="15"/>
      <c r="S107" s="15"/>
      <c r="T107" s="15"/>
      <c r="U107" s="34"/>
      <c r="V107" s="15"/>
      <c r="Y107" s="15"/>
      <c r="Z107" s="15"/>
      <c r="AB107" s="15"/>
      <c r="AC107" s="15"/>
      <c r="AD107" s="2"/>
      <c r="AE107" s="15"/>
    </row>
    <row r="108" spans="1:31" ht="15.75" customHeight="1">
      <c r="A108" s="50"/>
      <c r="B108" s="15"/>
      <c r="C108" s="15"/>
      <c r="D108" s="15"/>
      <c r="E108" s="15"/>
      <c r="F108" s="15"/>
      <c r="G108" s="15"/>
      <c r="H108" s="1"/>
      <c r="I108" s="29"/>
      <c r="J108" s="29"/>
      <c r="K108" s="34"/>
      <c r="L108" s="34"/>
      <c r="M108" s="34"/>
      <c r="N108" s="34"/>
      <c r="O108" s="15"/>
      <c r="P108" s="15"/>
      <c r="Q108" s="59"/>
      <c r="R108" s="15"/>
      <c r="S108" s="15"/>
      <c r="T108" s="15"/>
      <c r="U108" s="15"/>
      <c r="V108" s="15"/>
      <c r="Y108" s="15"/>
      <c r="Z108" s="15"/>
      <c r="AB108" s="15"/>
      <c r="AC108" s="15"/>
      <c r="AD108" s="15"/>
      <c r="AE108" s="15"/>
    </row>
    <row r="109" spans="1:31" ht="15.75" customHeight="1">
      <c r="A109" s="50">
        <v>745</v>
      </c>
      <c r="B109" s="2" t="s">
        <v>76</v>
      </c>
      <c r="C109" s="15"/>
      <c r="D109" s="15"/>
      <c r="E109" s="15"/>
      <c r="F109" s="15"/>
      <c r="G109" s="15"/>
      <c r="H109" s="1"/>
      <c r="I109" s="29"/>
      <c r="J109" s="29"/>
      <c r="K109" s="34"/>
      <c r="L109" s="34"/>
      <c r="M109" s="34"/>
      <c r="N109" s="34"/>
      <c r="O109" s="15"/>
      <c r="P109" s="15"/>
      <c r="Q109" s="59"/>
      <c r="R109" s="15"/>
      <c r="S109" s="15"/>
      <c r="T109" s="15"/>
      <c r="U109" s="15"/>
      <c r="V109" s="15"/>
      <c r="Y109" s="15"/>
      <c r="Z109" s="15"/>
      <c r="AB109" s="15"/>
      <c r="AC109" s="15"/>
      <c r="AD109" s="15"/>
      <c r="AE109" s="15"/>
    </row>
    <row r="110" spans="1:31" ht="15.75" customHeight="1">
      <c r="A110" s="50"/>
      <c r="B110" s="15"/>
      <c r="C110" s="15"/>
      <c r="D110" s="15"/>
      <c r="E110" s="15"/>
      <c r="F110" s="15"/>
      <c r="G110" s="15"/>
      <c r="H110" s="1"/>
      <c r="I110" s="29"/>
      <c r="J110" s="29"/>
      <c r="K110" s="34"/>
      <c r="L110" s="34"/>
      <c r="M110" s="34"/>
      <c r="N110" s="34"/>
      <c r="O110" s="15"/>
      <c r="P110" s="15"/>
      <c r="Q110" s="59"/>
      <c r="R110" s="15"/>
      <c r="S110" s="15"/>
      <c r="T110" s="15"/>
      <c r="U110" s="15"/>
      <c r="V110" s="15"/>
      <c r="Y110" s="15"/>
      <c r="Z110" s="15"/>
      <c r="AB110" s="15"/>
      <c r="AC110" s="15"/>
      <c r="AD110" s="15"/>
      <c r="AE110" s="15"/>
    </row>
    <row r="111" spans="1:31" ht="15.75" customHeight="1">
      <c r="A111" s="50">
        <v>750</v>
      </c>
      <c r="B111" s="15" t="s">
        <v>77</v>
      </c>
      <c r="C111" s="15">
        <v>768.04</v>
      </c>
      <c r="D111" s="15"/>
      <c r="E111" s="15">
        <v>7000</v>
      </c>
      <c r="F111" s="15"/>
      <c r="G111" s="15">
        <v>7000</v>
      </c>
      <c r="H111" s="1"/>
      <c r="I111" s="29"/>
      <c r="J111" s="29"/>
      <c r="K111" s="26">
        <v>15000</v>
      </c>
      <c r="L111" s="34">
        <v>5409.57</v>
      </c>
      <c r="M111" s="34"/>
      <c r="N111" s="26">
        <v>15000</v>
      </c>
      <c r="O111" s="55"/>
      <c r="P111" s="15"/>
      <c r="Q111" s="59"/>
      <c r="R111" s="15">
        <v>10000</v>
      </c>
      <c r="S111" s="15"/>
      <c r="T111" s="15"/>
      <c r="U111" s="15">
        <v>10000</v>
      </c>
      <c r="V111" s="15"/>
      <c r="Y111" s="15"/>
      <c r="Z111" s="15"/>
      <c r="AB111" s="15"/>
      <c r="AC111" s="15"/>
      <c r="AD111" s="15"/>
      <c r="AE111" s="2"/>
    </row>
    <row r="112" spans="1:31" ht="15.75" customHeight="1">
      <c r="A112" s="50">
        <v>752</v>
      </c>
      <c r="B112" s="15" t="s">
        <v>78</v>
      </c>
      <c r="C112" s="15">
        <v>0</v>
      </c>
      <c r="D112" s="15"/>
      <c r="E112" s="15">
        <v>1500</v>
      </c>
      <c r="F112" s="15"/>
      <c r="G112" s="15">
        <v>1500</v>
      </c>
      <c r="H112" s="1"/>
      <c r="I112" s="29"/>
      <c r="J112" s="29"/>
      <c r="K112" s="34">
        <v>1500</v>
      </c>
      <c r="L112" s="34">
        <v>5577.53</v>
      </c>
      <c r="M112" s="34"/>
      <c r="N112" s="34">
        <v>1500</v>
      </c>
      <c r="O112" s="15"/>
      <c r="P112" s="15"/>
      <c r="Q112" s="59"/>
      <c r="R112" s="15">
        <v>1500</v>
      </c>
      <c r="S112" s="15"/>
      <c r="T112" s="15"/>
      <c r="U112" s="34">
        <v>1500</v>
      </c>
      <c r="V112" s="15"/>
      <c r="Y112" s="15"/>
      <c r="Z112" s="15"/>
      <c r="AB112" s="15"/>
      <c r="AC112" s="15"/>
      <c r="AD112" s="15"/>
      <c r="AE112" s="15"/>
    </row>
    <row r="113" spans="1:31" ht="15.75" customHeight="1">
      <c r="A113" s="50"/>
      <c r="B113" s="15" t="s">
        <v>79</v>
      </c>
      <c r="C113" s="15"/>
      <c r="D113" s="15"/>
      <c r="E113" s="15"/>
      <c r="F113" s="15"/>
      <c r="G113" s="15"/>
      <c r="H113" s="1"/>
      <c r="I113" s="29"/>
      <c r="J113" s="29"/>
      <c r="K113" s="34"/>
      <c r="L113" s="34"/>
      <c r="M113" s="34"/>
      <c r="N113" s="34"/>
      <c r="O113" s="56"/>
      <c r="P113" s="15"/>
      <c r="Q113" s="59"/>
      <c r="R113" s="15">
        <v>12000</v>
      </c>
      <c r="S113" s="15"/>
      <c r="T113" s="15"/>
      <c r="U113" s="34">
        <v>12000</v>
      </c>
      <c r="V113" s="15"/>
      <c r="Y113" s="15"/>
      <c r="Z113" s="15"/>
      <c r="AB113" s="15"/>
      <c r="AC113" s="15"/>
      <c r="AD113" s="15"/>
      <c r="AE113" s="15"/>
    </row>
    <row r="114" spans="1:31" ht="15.75" customHeight="1">
      <c r="A114" s="50">
        <v>775</v>
      </c>
      <c r="B114" s="2" t="s">
        <v>80</v>
      </c>
      <c r="C114" s="6">
        <v>768.04</v>
      </c>
      <c r="D114" s="15"/>
      <c r="E114" s="6">
        <f>SUM(E111:E112)</f>
        <v>8500</v>
      </c>
      <c r="F114" s="11" t="s">
        <v>81</v>
      </c>
      <c r="G114" s="6">
        <f>SUM(G111:G112)</f>
        <v>8500</v>
      </c>
      <c r="H114" s="22">
        <v>24711</v>
      </c>
      <c r="I114" s="22"/>
      <c r="J114" s="30"/>
      <c r="K114" s="7">
        <f>SUM(K111:K112)</f>
        <v>16500</v>
      </c>
      <c r="L114" s="6">
        <f>SUM(L111:L112)</f>
        <v>10987.099999999999</v>
      </c>
      <c r="M114" s="38"/>
      <c r="N114" s="6">
        <f>SUM(N111:N112)</f>
        <v>16500</v>
      </c>
      <c r="O114" s="6">
        <v>7188</v>
      </c>
      <c r="P114" s="15"/>
      <c r="Q114" s="59"/>
      <c r="R114" s="6">
        <f>SUM(R111:R113)</f>
        <v>23500</v>
      </c>
      <c r="S114" s="6"/>
      <c r="T114" s="6"/>
      <c r="U114" s="6">
        <v>15000</v>
      </c>
      <c r="V114" s="15"/>
      <c r="Y114" s="15"/>
      <c r="Z114" s="15"/>
      <c r="AB114" s="15"/>
      <c r="AC114" s="15"/>
      <c r="AD114" s="15"/>
      <c r="AE114" s="15"/>
    </row>
    <row r="115" spans="1:31" ht="15.75" customHeight="1">
      <c r="A115" s="50"/>
      <c r="B115" s="15"/>
      <c r="C115" s="15"/>
      <c r="D115" s="15"/>
      <c r="E115" s="15"/>
      <c r="F115" s="15"/>
      <c r="G115" s="15"/>
      <c r="H115" s="1"/>
      <c r="I115" s="29"/>
      <c r="J115" s="29"/>
      <c r="K115" s="34"/>
      <c r="L115" s="34"/>
      <c r="M115" s="34"/>
      <c r="N115" s="34"/>
      <c r="O115" s="34"/>
      <c r="P115" s="15"/>
      <c r="Q115" s="59"/>
      <c r="R115" s="15"/>
      <c r="S115" s="15"/>
      <c r="T115" s="15"/>
      <c r="U115" s="34"/>
      <c r="V115" s="15"/>
      <c r="Y115" s="15"/>
      <c r="Z115" s="15"/>
      <c r="AA115" s="15"/>
      <c r="AB115" s="15"/>
      <c r="AC115" s="15"/>
      <c r="AD115" s="15"/>
      <c r="AE115" s="15"/>
    </row>
    <row r="116" spans="1:31" ht="15.75" customHeight="1">
      <c r="A116" s="50"/>
      <c r="B116" s="15"/>
      <c r="C116" s="15"/>
      <c r="D116" s="15"/>
      <c r="E116" s="15"/>
      <c r="F116" s="15"/>
      <c r="G116" s="15"/>
      <c r="H116" s="1"/>
      <c r="I116" s="29"/>
      <c r="J116" s="29"/>
      <c r="K116" s="34"/>
      <c r="L116" s="34"/>
      <c r="M116" s="34"/>
      <c r="N116" s="34"/>
      <c r="O116" s="15"/>
      <c r="P116" s="15"/>
      <c r="Q116" s="59"/>
      <c r="R116" s="15"/>
      <c r="S116" s="15"/>
      <c r="T116" s="15"/>
      <c r="U116" s="15"/>
      <c r="V116" s="15"/>
      <c r="Y116" s="15"/>
      <c r="Z116" s="15"/>
      <c r="AA116" s="15"/>
      <c r="AB116" s="15"/>
      <c r="AC116" s="15"/>
      <c r="AD116" s="15"/>
      <c r="AE116" s="15"/>
    </row>
    <row r="117" spans="1:31" ht="15.75" customHeight="1">
      <c r="A117" s="50">
        <v>790</v>
      </c>
      <c r="B117" s="2" t="s">
        <v>82</v>
      </c>
      <c r="C117" s="15"/>
      <c r="D117" s="15"/>
      <c r="E117" s="15"/>
      <c r="F117" s="15"/>
      <c r="G117" s="15"/>
      <c r="H117" s="1"/>
      <c r="I117" s="29"/>
      <c r="J117" s="29"/>
      <c r="K117" s="34"/>
      <c r="L117" s="34"/>
      <c r="M117" s="34"/>
      <c r="N117" s="34"/>
      <c r="O117" s="15"/>
      <c r="P117" s="15"/>
      <c r="Q117" s="59"/>
      <c r="R117" s="15"/>
      <c r="S117" s="15"/>
      <c r="T117" s="15"/>
      <c r="U117" s="15"/>
      <c r="V117" s="15"/>
      <c r="Y117" s="15"/>
      <c r="Z117" s="15"/>
      <c r="AA117" s="15"/>
      <c r="AB117" s="15"/>
      <c r="AC117" s="15"/>
      <c r="AD117" s="15"/>
      <c r="AE117" s="15"/>
    </row>
    <row r="118" spans="1:31" ht="15.75" customHeight="1">
      <c r="A118" s="50"/>
      <c r="B118" s="15"/>
      <c r="C118" s="15"/>
      <c r="D118" s="15"/>
      <c r="E118" s="15"/>
      <c r="F118" s="15"/>
      <c r="G118" s="15"/>
      <c r="H118" s="1"/>
      <c r="I118" s="29"/>
      <c r="J118" s="29"/>
      <c r="K118" s="34"/>
      <c r="L118" s="34"/>
      <c r="M118" s="34"/>
      <c r="N118" s="34"/>
      <c r="O118" s="15"/>
      <c r="P118" s="15"/>
      <c r="Q118" s="59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31" ht="15.75" customHeight="1">
      <c r="A119" s="50">
        <v>800</v>
      </c>
      <c r="B119" s="15" t="s">
        <v>83</v>
      </c>
      <c r="C119" s="15">
        <v>1543.75</v>
      </c>
      <c r="D119" s="15"/>
      <c r="E119" s="15">
        <v>10000</v>
      </c>
      <c r="F119" s="15"/>
      <c r="G119" s="15">
        <v>2000</v>
      </c>
      <c r="H119" s="1">
        <v>5029</v>
      </c>
      <c r="I119" s="29"/>
      <c r="J119" s="29"/>
      <c r="K119" s="26">
        <v>16000</v>
      </c>
      <c r="L119" s="34">
        <v>13044.64</v>
      </c>
      <c r="M119" s="34"/>
      <c r="N119" s="26">
        <v>16000</v>
      </c>
      <c r="O119" s="26">
        <v>10271</v>
      </c>
      <c r="P119" s="15"/>
      <c r="Q119" s="59"/>
      <c r="R119" s="15">
        <v>0</v>
      </c>
      <c r="S119" s="15"/>
      <c r="T119" s="15"/>
      <c r="U119" s="15">
        <v>20000</v>
      </c>
      <c r="V119" s="15"/>
      <c r="W119" s="15" t="s">
        <v>150</v>
      </c>
      <c r="X119" s="15"/>
      <c r="Y119" s="15"/>
      <c r="Z119" s="15"/>
      <c r="AA119" s="15"/>
      <c r="AB119" s="15"/>
      <c r="AC119" s="15"/>
    </row>
    <row r="120" spans="1:31" ht="15.75" customHeight="1">
      <c r="A120" s="50">
        <v>805</v>
      </c>
      <c r="B120" s="15" t="s">
        <v>84</v>
      </c>
      <c r="C120" s="15">
        <v>1287.93</v>
      </c>
      <c r="D120" s="15"/>
      <c r="E120" s="15">
        <v>500</v>
      </c>
      <c r="F120" s="15"/>
      <c r="G120" s="15">
        <v>500</v>
      </c>
      <c r="H120" s="1"/>
      <c r="I120" s="29"/>
      <c r="J120" s="29"/>
      <c r="K120" s="34">
        <v>500</v>
      </c>
      <c r="L120" s="34">
        <v>750</v>
      </c>
      <c r="M120" s="34"/>
      <c r="N120" s="34">
        <v>500</v>
      </c>
      <c r="O120" s="15">
        <v>0</v>
      </c>
      <c r="P120" s="15"/>
      <c r="Q120" s="59"/>
      <c r="R120" s="15">
        <v>0</v>
      </c>
      <c r="S120" s="15"/>
      <c r="T120" s="15"/>
      <c r="U120" s="15">
        <v>0</v>
      </c>
      <c r="V120" s="15"/>
      <c r="W120" s="15"/>
      <c r="X120" s="15"/>
      <c r="Y120" s="15"/>
      <c r="Z120" s="15"/>
      <c r="AA120" s="15"/>
      <c r="AB120" s="15"/>
      <c r="AC120" s="15"/>
    </row>
    <row r="121" spans="1:31" ht="15.75" customHeight="1">
      <c r="A121" s="50">
        <v>810</v>
      </c>
      <c r="B121" s="15" t="s">
        <v>85</v>
      </c>
      <c r="C121" s="15">
        <v>0</v>
      </c>
      <c r="D121" s="15"/>
      <c r="E121" s="15">
        <v>500</v>
      </c>
      <c r="F121" s="15"/>
      <c r="G121" s="15">
        <v>1000</v>
      </c>
      <c r="H121" s="1">
        <v>227</v>
      </c>
      <c r="I121" s="29"/>
      <c r="J121" s="29"/>
      <c r="K121" s="34">
        <v>1000</v>
      </c>
      <c r="L121" s="34">
        <v>486.03</v>
      </c>
      <c r="M121" s="34"/>
      <c r="N121" s="34">
        <v>1000</v>
      </c>
      <c r="O121" s="15">
        <v>993</v>
      </c>
      <c r="P121" s="15"/>
      <c r="Q121" s="59"/>
      <c r="R121" s="15">
        <v>1000</v>
      </c>
      <c r="S121" s="15"/>
      <c r="T121" s="15"/>
      <c r="U121" s="15">
        <v>1000</v>
      </c>
      <c r="V121" s="15"/>
      <c r="W121" s="15"/>
      <c r="X121" s="15"/>
      <c r="Y121" s="15"/>
      <c r="Z121" s="15"/>
      <c r="AA121" s="15"/>
      <c r="AB121" s="15"/>
      <c r="AC121" s="15"/>
    </row>
    <row r="122" spans="1:31" ht="15.75" customHeight="1">
      <c r="A122" s="50">
        <v>815</v>
      </c>
      <c r="B122" s="15" t="s">
        <v>86</v>
      </c>
      <c r="C122" s="15">
        <v>2030</v>
      </c>
      <c r="D122" s="15"/>
      <c r="E122" s="15">
        <v>0</v>
      </c>
      <c r="F122" s="15"/>
      <c r="G122" s="15">
        <v>1000</v>
      </c>
      <c r="H122" s="1">
        <v>2749</v>
      </c>
      <c r="I122" s="29"/>
      <c r="J122" s="29"/>
      <c r="K122" s="34">
        <v>1000</v>
      </c>
      <c r="L122" s="34">
        <v>438.02</v>
      </c>
      <c r="M122" s="34"/>
      <c r="N122" s="34">
        <v>1000</v>
      </c>
      <c r="O122" s="15">
        <v>0</v>
      </c>
      <c r="P122" s="15"/>
      <c r="Q122" s="59"/>
      <c r="R122" s="15">
        <v>1000</v>
      </c>
      <c r="S122" s="15"/>
      <c r="T122" s="15"/>
      <c r="U122" s="15">
        <v>1000</v>
      </c>
      <c r="V122" s="15"/>
      <c r="W122" s="15"/>
      <c r="X122" s="15"/>
      <c r="Y122" s="15"/>
      <c r="Z122" s="15"/>
      <c r="AA122" s="15"/>
      <c r="AB122" s="15"/>
      <c r="AC122" s="15"/>
    </row>
    <row r="123" spans="1:31" ht="15.75" customHeight="1">
      <c r="A123" s="50"/>
      <c r="B123" s="15" t="s">
        <v>87</v>
      </c>
      <c r="C123" s="15"/>
      <c r="D123" s="15"/>
      <c r="E123" s="15"/>
      <c r="F123" s="15"/>
      <c r="G123" s="15"/>
      <c r="H123" s="1">
        <v>6250</v>
      </c>
      <c r="I123" s="29"/>
      <c r="J123" s="29"/>
      <c r="K123" s="34"/>
      <c r="L123" s="34">
        <v>7705.31</v>
      </c>
      <c r="M123" s="34"/>
      <c r="N123" s="34">
        <v>7000</v>
      </c>
      <c r="O123" s="34">
        <v>0</v>
      </c>
      <c r="P123" s="15"/>
      <c r="Q123" s="59"/>
      <c r="R123" s="15">
        <v>0</v>
      </c>
      <c r="S123" s="15"/>
      <c r="T123" s="15"/>
      <c r="U123" s="34">
        <v>0</v>
      </c>
      <c r="V123" s="15"/>
      <c r="W123" s="15"/>
      <c r="X123" s="15"/>
      <c r="Y123" s="15"/>
      <c r="Z123" s="15"/>
      <c r="AA123" s="15"/>
      <c r="AB123" s="15"/>
      <c r="AC123" s="15"/>
    </row>
    <row r="124" spans="1:31" ht="15.75" customHeight="1">
      <c r="A124" s="50">
        <v>830</v>
      </c>
      <c r="B124" s="2" t="s">
        <v>88</v>
      </c>
      <c r="C124" s="6">
        <v>4861.68</v>
      </c>
      <c r="D124" s="2"/>
      <c r="E124" s="6">
        <f>SUM(E119:E122)</f>
        <v>11000</v>
      </c>
      <c r="F124" s="11" t="s">
        <v>89</v>
      </c>
      <c r="G124" s="6">
        <f>SUM(G119:G122)</f>
        <v>4500</v>
      </c>
      <c r="H124" s="22">
        <v>14257</v>
      </c>
      <c r="I124" s="22"/>
      <c r="J124" s="30"/>
      <c r="K124" s="6">
        <f>SUM(K119:K122)</f>
        <v>18500</v>
      </c>
      <c r="L124" s="6">
        <f>SUM(L119:L123)</f>
        <v>22424</v>
      </c>
      <c r="M124" s="38"/>
      <c r="N124" s="6">
        <f>SUM(N119:N122)</f>
        <v>18500</v>
      </c>
      <c r="O124" s="6">
        <f>SUM(O119:O123)</f>
        <v>11264</v>
      </c>
      <c r="P124" s="15"/>
      <c r="Q124" s="59"/>
      <c r="R124" s="6">
        <f>SUM(R119:R123)</f>
        <v>2000</v>
      </c>
      <c r="S124" s="6"/>
      <c r="T124" s="6"/>
      <c r="U124" s="6">
        <f>SUM(U119:U123)</f>
        <v>22000</v>
      </c>
      <c r="V124" s="15"/>
      <c r="W124" s="15"/>
      <c r="X124" s="15"/>
      <c r="Y124" s="15"/>
      <c r="Z124" s="15"/>
      <c r="AA124" s="15"/>
      <c r="AB124" s="15"/>
      <c r="AC124" s="15"/>
    </row>
    <row r="125" spans="1:31" ht="15.75" customHeight="1">
      <c r="A125" s="50"/>
      <c r="B125" s="15"/>
      <c r="C125" s="15"/>
      <c r="D125" s="15"/>
      <c r="E125" s="15"/>
      <c r="F125" s="15"/>
      <c r="G125" s="15"/>
      <c r="H125" s="1"/>
      <c r="I125" s="29"/>
      <c r="J125" s="29"/>
      <c r="K125" s="34"/>
      <c r="L125" s="34"/>
      <c r="M125" s="34"/>
      <c r="N125" s="34"/>
      <c r="O125" s="34"/>
      <c r="P125" s="15"/>
      <c r="Q125" s="59"/>
      <c r="R125" s="15"/>
      <c r="S125" s="15"/>
      <c r="T125" s="15"/>
      <c r="U125" s="34"/>
      <c r="V125" s="15"/>
      <c r="W125" s="15"/>
      <c r="X125" s="15"/>
      <c r="Y125" s="15"/>
      <c r="Z125" s="15"/>
      <c r="AA125" s="15"/>
      <c r="AB125" s="15"/>
      <c r="AC125" s="15"/>
    </row>
    <row r="126" spans="1:31" ht="15.75" customHeight="1">
      <c r="A126" s="50"/>
      <c r="B126" s="15"/>
      <c r="C126" s="15"/>
      <c r="D126" s="15"/>
      <c r="E126" s="15"/>
      <c r="F126" s="15"/>
      <c r="G126" s="15"/>
      <c r="H126" s="1"/>
      <c r="I126" s="29"/>
      <c r="J126" s="29"/>
      <c r="K126" s="34"/>
      <c r="L126" s="34"/>
      <c r="M126" s="34"/>
      <c r="N126" s="34"/>
      <c r="O126" s="15"/>
      <c r="P126" s="15"/>
      <c r="Q126" s="59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31" ht="15.75" customHeight="1">
      <c r="A127" s="50">
        <v>850</v>
      </c>
      <c r="B127" s="2" t="s">
        <v>90</v>
      </c>
      <c r="C127" s="15"/>
      <c r="D127" s="15"/>
      <c r="E127" s="15"/>
      <c r="F127" s="15"/>
      <c r="G127" s="15"/>
      <c r="H127" s="1"/>
      <c r="I127" s="29"/>
      <c r="J127" s="29"/>
      <c r="K127" s="34"/>
      <c r="L127" s="34"/>
      <c r="M127" s="34"/>
      <c r="N127" s="34"/>
      <c r="O127" s="15"/>
      <c r="P127" s="15"/>
      <c r="Q127" s="59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31" ht="15.75" customHeight="1">
      <c r="A128" s="50"/>
      <c r="B128" s="15"/>
      <c r="C128" s="15"/>
      <c r="D128" s="15"/>
      <c r="E128" s="15"/>
      <c r="F128" s="15"/>
      <c r="G128" s="15"/>
      <c r="H128" s="1"/>
      <c r="I128" s="29"/>
      <c r="J128" s="29"/>
      <c r="K128" s="34"/>
      <c r="L128" s="34"/>
      <c r="M128" s="34"/>
      <c r="N128" s="34"/>
      <c r="O128" s="15"/>
      <c r="P128" s="15"/>
      <c r="Q128" s="59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ht="15.75" customHeight="1">
      <c r="A129" s="50">
        <v>860</v>
      </c>
      <c r="B129" s="15" t="s">
        <v>91</v>
      </c>
      <c r="C129" s="15">
        <v>14488.88</v>
      </c>
      <c r="D129" s="15"/>
      <c r="E129" s="15">
        <v>16200</v>
      </c>
      <c r="F129" s="15"/>
      <c r="G129" s="15">
        <v>16000</v>
      </c>
      <c r="H129" s="1"/>
      <c r="I129" s="29"/>
      <c r="J129" s="29"/>
      <c r="K129" s="34">
        <v>16000</v>
      </c>
      <c r="L129" s="34">
        <v>1170.74</v>
      </c>
      <c r="M129" s="34"/>
      <c r="N129" s="34">
        <v>16000</v>
      </c>
      <c r="O129" s="56"/>
      <c r="P129" s="15"/>
      <c r="Q129" s="59"/>
      <c r="R129" s="15">
        <v>16000</v>
      </c>
      <c r="S129" s="15"/>
      <c r="T129" s="15"/>
      <c r="U129" s="15">
        <v>26000</v>
      </c>
      <c r="V129" s="15"/>
      <c r="W129" s="15"/>
      <c r="X129" s="15"/>
      <c r="Y129" s="15"/>
      <c r="Z129" s="15"/>
      <c r="AA129" s="15"/>
      <c r="AB129" s="15"/>
      <c r="AC129" s="15"/>
    </row>
    <row r="130" spans="1:29" ht="15.75" customHeight="1">
      <c r="A130" s="50">
        <v>861</v>
      </c>
      <c r="B130" s="15" t="s">
        <v>92</v>
      </c>
      <c r="C130" s="15">
        <v>3221.99</v>
      </c>
      <c r="D130" s="15"/>
      <c r="E130" s="15">
        <v>3500</v>
      </c>
      <c r="F130" s="15"/>
      <c r="G130" s="15">
        <v>3500</v>
      </c>
      <c r="H130" s="1"/>
      <c r="I130" s="29"/>
      <c r="J130" s="29"/>
      <c r="K130" s="34">
        <v>3500</v>
      </c>
      <c r="L130" s="34">
        <v>3430.22</v>
      </c>
      <c r="M130" s="34"/>
      <c r="N130" s="34">
        <v>3500</v>
      </c>
      <c r="O130" s="57">
        <v>3499.99</v>
      </c>
      <c r="P130" s="15"/>
      <c r="Q130" s="59"/>
      <c r="R130" s="15">
        <v>3500</v>
      </c>
      <c r="S130" s="15"/>
      <c r="T130" s="15"/>
      <c r="U130" s="15">
        <v>3500</v>
      </c>
      <c r="V130" s="15"/>
      <c r="W130" s="15"/>
      <c r="X130" s="15"/>
      <c r="Y130" s="15"/>
      <c r="Z130" s="15"/>
      <c r="AA130" s="15"/>
      <c r="AB130" s="15"/>
      <c r="AC130" s="15"/>
    </row>
    <row r="131" spans="1:29" ht="15.75" customHeight="1">
      <c r="A131" s="50">
        <v>862</v>
      </c>
      <c r="B131" s="15" t="s">
        <v>33</v>
      </c>
      <c r="C131" s="15">
        <v>402.85</v>
      </c>
      <c r="D131" s="15"/>
      <c r="E131" s="15">
        <v>4000</v>
      </c>
      <c r="F131" s="15"/>
      <c r="G131" s="15">
        <v>4000</v>
      </c>
      <c r="H131" s="1"/>
      <c r="I131" s="29"/>
      <c r="J131" s="29"/>
      <c r="K131" s="34">
        <v>4000</v>
      </c>
      <c r="L131" s="34">
        <v>0</v>
      </c>
      <c r="M131" s="34"/>
      <c r="N131" s="34">
        <v>4000</v>
      </c>
      <c r="O131" s="15"/>
      <c r="P131" s="15"/>
      <c r="Q131" s="59"/>
      <c r="R131" s="15">
        <v>4000</v>
      </c>
      <c r="S131" s="15"/>
      <c r="T131" s="15"/>
      <c r="U131" s="15">
        <v>4000</v>
      </c>
      <c r="V131" s="15"/>
      <c r="W131" s="15"/>
      <c r="X131" s="15"/>
      <c r="Y131" s="15"/>
      <c r="Z131" s="15"/>
      <c r="AA131" s="15"/>
      <c r="AB131" s="15"/>
      <c r="AC131" s="15"/>
    </row>
    <row r="132" spans="1:29" ht="15.75" customHeight="1">
      <c r="A132" s="50"/>
      <c r="B132" s="15" t="s">
        <v>93</v>
      </c>
      <c r="C132" s="15"/>
      <c r="D132" s="15"/>
      <c r="E132" s="15"/>
      <c r="F132" s="15"/>
      <c r="G132" s="15"/>
      <c r="H132" s="1"/>
      <c r="I132" s="29"/>
      <c r="J132" s="29"/>
      <c r="K132" s="34"/>
      <c r="L132" s="34">
        <v>0</v>
      </c>
      <c r="M132" s="34"/>
      <c r="N132" s="34">
        <v>20000</v>
      </c>
      <c r="O132" s="34"/>
      <c r="P132" s="15"/>
      <c r="Q132" s="59"/>
      <c r="R132" s="15">
        <v>20000</v>
      </c>
      <c r="S132" s="15"/>
      <c r="T132" s="15"/>
      <c r="U132" s="34">
        <v>0</v>
      </c>
      <c r="V132" s="15"/>
      <c r="W132" s="15" t="s">
        <v>151</v>
      </c>
      <c r="X132" s="15"/>
      <c r="Y132" s="15"/>
      <c r="Z132" s="15"/>
      <c r="AA132" s="15"/>
      <c r="AB132" s="15"/>
      <c r="AC132" s="15"/>
    </row>
    <row r="133" spans="1:29" ht="15.75" customHeight="1">
      <c r="A133" s="50">
        <v>870</v>
      </c>
      <c r="B133" s="2" t="s">
        <v>94</v>
      </c>
      <c r="C133" s="6">
        <v>18113.72</v>
      </c>
      <c r="D133" s="2"/>
      <c r="E133" s="6">
        <f>SUM(E129:E131)</f>
        <v>23700</v>
      </c>
      <c r="F133" s="11" t="s">
        <v>95</v>
      </c>
      <c r="G133" s="6">
        <f>SUM(G129:G131)</f>
        <v>23500</v>
      </c>
      <c r="H133" s="21">
        <v>3352</v>
      </c>
      <c r="I133" s="21"/>
      <c r="J133" s="31"/>
      <c r="K133" s="6">
        <f>SUM(K129:K131)</f>
        <v>23500</v>
      </c>
      <c r="L133" s="6">
        <f>SUM(L129:L132)</f>
        <v>4600.96</v>
      </c>
      <c r="M133" s="38"/>
      <c r="N133" s="6">
        <f>SUM(N129:N132)</f>
        <v>43500</v>
      </c>
      <c r="O133" s="6">
        <v>4577</v>
      </c>
      <c r="P133" s="15"/>
      <c r="Q133" s="59"/>
      <c r="R133" s="6">
        <f>SUM(R129:R132)</f>
        <v>43500</v>
      </c>
      <c r="S133" s="6"/>
      <c r="T133" s="6"/>
      <c r="U133" s="6">
        <f>SUM(U129:U132)</f>
        <v>33500</v>
      </c>
      <c r="V133" s="15"/>
      <c r="W133" s="15"/>
      <c r="X133" s="15"/>
      <c r="Y133" s="15"/>
      <c r="Z133" s="15"/>
      <c r="AA133" s="15"/>
      <c r="AB133" s="15"/>
      <c r="AC133" s="15"/>
    </row>
    <row r="134" spans="1:29" ht="15.75" customHeight="1">
      <c r="A134" s="50"/>
      <c r="B134" s="15"/>
      <c r="C134" s="15"/>
      <c r="D134" s="15"/>
      <c r="E134" s="15"/>
      <c r="F134" s="15"/>
      <c r="G134" s="15"/>
      <c r="H134" s="1"/>
      <c r="I134" s="29"/>
      <c r="J134" s="29"/>
      <c r="K134" s="34"/>
      <c r="L134" s="34"/>
      <c r="M134" s="34"/>
      <c r="N134" s="34"/>
      <c r="O134" s="15"/>
      <c r="P134" s="15"/>
      <c r="Q134" s="59"/>
      <c r="R134" s="15"/>
      <c r="S134" s="15"/>
      <c r="T134" s="15"/>
      <c r="U134" s="34"/>
      <c r="V134" s="15"/>
      <c r="W134" s="15"/>
      <c r="X134" s="15"/>
      <c r="Y134" s="15"/>
      <c r="Z134" s="15"/>
      <c r="AA134" s="15"/>
      <c r="AB134" s="15"/>
      <c r="AC134" s="15"/>
    </row>
    <row r="135" spans="1:29" ht="15.75" customHeight="1">
      <c r="A135" s="50"/>
      <c r="B135" s="15"/>
      <c r="C135" s="15"/>
      <c r="D135" s="15"/>
      <c r="E135" s="15"/>
      <c r="F135" s="15"/>
      <c r="G135" s="15"/>
      <c r="H135" s="1"/>
      <c r="I135" s="29"/>
      <c r="J135" s="29"/>
      <c r="K135" s="34"/>
      <c r="L135" s="34"/>
      <c r="M135" s="34"/>
      <c r="N135" s="34"/>
      <c r="O135" s="15"/>
      <c r="P135" s="15"/>
      <c r="Q135" s="59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ht="15.75" customHeight="1">
      <c r="A136" s="50">
        <v>895</v>
      </c>
      <c r="B136" s="2" t="s">
        <v>96</v>
      </c>
      <c r="C136" s="15"/>
      <c r="D136" s="15"/>
      <c r="E136" s="15"/>
      <c r="F136" s="15"/>
      <c r="G136" s="15"/>
      <c r="H136" s="1"/>
      <c r="I136" s="29"/>
      <c r="J136" s="29"/>
      <c r="K136" s="34"/>
      <c r="L136" s="34"/>
      <c r="M136" s="34"/>
      <c r="N136" s="34"/>
      <c r="O136" s="15"/>
      <c r="P136" s="15"/>
      <c r="Q136" s="59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ht="15.75" customHeight="1">
      <c r="A137" s="50"/>
      <c r="B137" s="15" t="s">
        <v>84</v>
      </c>
      <c r="C137" s="15">
        <v>0</v>
      </c>
      <c r="D137" s="15"/>
      <c r="E137" s="15">
        <v>0</v>
      </c>
      <c r="F137" s="15"/>
      <c r="G137" s="15">
        <v>0</v>
      </c>
      <c r="H137" s="1"/>
      <c r="I137" s="29"/>
      <c r="J137" s="29"/>
      <c r="K137" s="34">
        <v>0</v>
      </c>
      <c r="L137" s="34">
        <v>7379.1</v>
      </c>
      <c r="M137" s="34"/>
      <c r="N137" s="34">
        <v>0</v>
      </c>
      <c r="O137" s="15">
        <v>6299</v>
      </c>
      <c r="P137" s="15"/>
      <c r="Q137" s="5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ht="15.75" customHeight="1">
      <c r="A138" s="50">
        <v>901</v>
      </c>
      <c r="B138" s="15" t="s">
        <v>97</v>
      </c>
      <c r="C138" s="15">
        <v>225</v>
      </c>
      <c r="D138" s="15"/>
      <c r="E138" s="15">
        <v>1500</v>
      </c>
      <c r="F138" s="15"/>
      <c r="G138" s="15">
        <v>1500</v>
      </c>
      <c r="H138" s="1"/>
      <c r="I138" s="29"/>
      <c r="J138" s="29"/>
      <c r="K138" s="34">
        <v>1500</v>
      </c>
      <c r="L138" s="34"/>
      <c r="M138" s="34"/>
      <c r="N138" s="34">
        <v>1500</v>
      </c>
      <c r="O138" s="15">
        <v>2825</v>
      </c>
      <c r="P138" s="15"/>
      <c r="Q138" s="59"/>
      <c r="R138" s="15">
        <v>3000</v>
      </c>
      <c r="S138" s="15"/>
      <c r="T138" s="15"/>
      <c r="U138" s="15">
        <v>3000</v>
      </c>
      <c r="V138" s="15"/>
      <c r="W138" s="15"/>
      <c r="X138" s="15"/>
      <c r="Y138" s="15"/>
      <c r="Z138" s="15"/>
      <c r="AA138" s="15"/>
      <c r="AB138" s="15"/>
      <c r="AC138" s="15"/>
    </row>
    <row r="139" spans="1:29" ht="15.75" customHeight="1">
      <c r="A139" s="50"/>
      <c r="B139" s="15" t="s">
        <v>98</v>
      </c>
      <c r="C139" s="15">
        <v>8793.5400000000009</v>
      </c>
      <c r="D139" s="15"/>
      <c r="E139" s="15">
        <v>0</v>
      </c>
      <c r="F139" s="15"/>
      <c r="G139" s="15">
        <v>0</v>
      </c>
      <c r="H139" s="1"/>
      <c r="I139" s="29"/>
      <c r="J139" s="29"/>
      <c r="K139" s="34">
        <v>0</v>
      </c>
      <c r="L139" s="34">
        <v>17051.62</v>
      </c>
      <c r="M139" s="34"/>
      <c r="N139" s="34">
        <v>0</v>
      </c>
      <c r="O139" s="15">
        <v>44376</v>
      </c>
      <c r="P139" s="15"/>
      <c r="Q139" s="59"/>
      <c r="R139" s="15">
        <v>30000</v>
      </c>
      <c r="S139" s="15"/>
      <c r="T139" s="15"/>
      <c r="U139" s="15">
        <v>30000</v>
      </c>
      <c r="V139" s="15"/>
      <c r="W139" s="15"/>
      <c r="X139" s="15"/>
      <c r="Y139" s="15"/>
      <c r="Z139" s="15"/>
      <c r="AA139" s="15"/>
      <c r="AB139" s="15"/>
      <c r="AC139" s="15"/>
    </row>
    <row r="140" spans="1:29" ht="15.75" customHeight="1">
      <c r="A140" s="50">
        <v>903</v>
      </c>
      <c r="B140" s="15" t="s">
        <v>99</v>
      </c>
      <c r="C140" s="15">
        <v>0</v>
      </c>
      <c r="D140" s="15"/>
      <c r="E140" s="15">
        <v>0</v>
      </c>
      <c r="F140" s="15"/>
      <c r="G140" s="15">
        <v>0</v>
      </c>
      <c r="H140" s="1"/>
      <c r="I140" s="29"/>
      <c r="J140" s="29"/>
      <c r="K140" s="34">
        <v>0</v>
      </c>
      <c r="L140" s="34">
        <v>0</v>
      </c>
      <c r="M140" s="34"/>
      <c r="N140" s="34">
        <v>0</v>
      </c>
      <c r="O140" s="15"/>
      <c r="P140" s="15"/>
      <c r="Q140" s="59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ht="15.75" customHeight="1">
      <c r="A141" s="50">
        <v>904</v>
      </c>
      <c r="B141" s="15" t="s">
        <v>100</v>
      </c>
      <c r="C141" s="15">
        <v>1710</v>
      </c>
      <c r="D141" s="15"/>
      <c r="E141" s="15">
        <v>0</v>
      </c>
      <c r="F141" s="15"/>
      <c r="G141" s="15">
        <v>0</v>
      </c>
      <c r="H141" s="1"/>
      <c r="I141" s="29"/>
      <c r="J141" s="29"/>
      <c r="K141" s="34">
        <v>0</v>
      </c>
      <c r="L141" s="34">
        <v>31007.759999999998</v>
      </c>
      <c r="M141" s="34"/>
      <c r="N141" s="34">
        <v>2000</v>
      </c>
      <c r="O141" s="15">
        <v>7983</v>
      </c>
      <c r="P141" s="15"/>
      <c r="Q141" s="59"/>
      <c r="R141" s="15">
        <v>2000</v>
      </c>
      <c r="S141" s="15"/>
      <c r="T141" s="15"/>
      <c r="U141" s="15">
        <v>2000</v>
      </c>
      <c r="V141" s="15"/>
      <c r="W141" s="15"/>
      <c r="X141" s="15"/>
      <c r="Y141" s="15"/>
      <c r="Z141" s="15"/>
      <c r="AA141" s="15"/>
      <c r="AB141" s="15"/>
      <c r="AC141" s="15"/>
    </row>
    <row r="142" spans="1:29" ht="15.75" customHeight="1">
      <c r="A142" s="50">
        <v>905</v>
      </c>
      <c r="B142" s="15" t="s">
        <v>101</v>
      </c>
      <c r="C142" s="15">
        <v>0</v>
      </c>
      <c r="D142" s="15"/>
      <c r="E142" s="15">
        <v>0</v>
      </c>
      <c r="F142" s="15"/>
      <c r="G142" s="15">
        <v>12000</v>
      </c>
      <c r="H142" s="1"/>
      <c r="I142" s="29"/>
      <c r="J142" s="29"/>
      <c r="K142" s="34">
        <v>12000</v>
      </c>
      <c r="L142" s="34">
        <v>0</v>
      </c>
      <c r="M142" s="34"/>
      <c r="N142" s="34">
        <v>12000</v>
      </c>
      <c r="O142" s="15">
        <v>4792.3500000000004</v>
      </c>
      <c r="P142" s="15"/>
      <c r="Q142" s="59"/>
      <c r="R142" s="15">
        <v>12000</v>
      </c>
      <c r="S142" s="15"/>
      <c r="T142" s="15"/>
      <c r="U142" s="15">
        <v>7500</v>
      </c>
      <c r="V142" s="15"/>
      <c r="W142" s="15"/>
      <c r="X142" s="15"/>
      <c r="Y142" s="15"/>
      <c r="Z142" s="15"/>
      <c r="AA142" s="15"/>
      <c r="AB142" s="15"/>
      <c r="AC142" s="15"/>
    </row>
    <row r="143" spans="1:29" ht="15.75" customHeight="1">
      <c r="A143" s="50">
        <v>906</v>
      </c>
      <c r="B143" s="15" t="s">
        <v>33</v>
      </c>
      <c r="C143" s="15">
        <v>0</v>
      </c>
      <c r="D143" s="15"/>
      <c r="E143" s="15">
        <v>0</v>
      </c>
      <c r="F143" s="15"/>
      <c r="G143" s="15"/>
      <c r="H143" s="1"/>
      <c r="I143" s="29"/>
      <c r="J143" s="29"/>
      <c r="K143" s="34"/>
      <c r="L143" s="34"/>
      <c r="M143" s="34"/>
      <c r="N143" s="34"/>
      <c r="O143" s="15"/>
      <c r="P143" s="15"/>
      <c r="Q143" s="59"/>
      <c r="R143" s="15"/>
      <c r="S143" s="15"/>
      <c r="T143" s="15"/>
      <c r="U143" s="34"/>
      <c r="V143" s="15"/>
      <c r="W143" s="15"/>
      <c r="X143" s="15"/>
      <c r="Y143" s="15"/>
      <c r="Z143" s="15"/>
      <c r="AA143" s="15"/>
      <c r="AB143" s="15"/>
      <c r="AC143" s="15"/>
    </row>
    <row r="144" spans="1:29" ht="15.75" customHeight="1">
      <c r="A144" s="50">
        <v>909</v>
      </c>
      <c r="B144" s="2" t="s">
        <v>102</v>
      </c>
      <c r="C144" s="7">
        <v>10728.54</v>
      </c>
      <c r="D144" s="15"/>
      <c r="E144" s="7">
        <f>SUM(E137:E143)</f>
        <v>1500</v>
      </c>
      <c r="F144" s="11" t="s">
        <v>103</v>
      </c>
      <c r="G144" s="7">
        <f>SUM(G137:G143)</f>
        <v>13500</v>
      </c>
      <c r="H144" s="21">
        <v>12279</v>
      </c>
      <c r="I144" s="21"/>
      <c r="J144" s="31"/>
      <c r="K144" s="6">
        <f>SUM(K137:K143)</f>
        <v>13500</v>
      </c>
      <c r="L144" s="6">
        <f>SUM(L137:L143)</f>
        <v>55438.479999999996</v>
      </c>
      <c r="M144" s="38"/>
      <c r="N144" s="6">
        <f>SUM(N137:N143)</f>
        <v>15500</v>
      </c>
      <c r="O144" s="6">
        <f>SUM(O137:O143)</f>
        <v>66275.350000000006</v>
      </c>
      <c r="P144" s="15"/>
      <c r="Q144" s="59"/>
      <c r="R144" s="6">
        <f>SUM(R137:R143)</f>
        <v>47000</v>
      </c>
      <c r="S144" s="6"/>
      <c r="T144" s="6"/>
      <c r="U144" s="6">
        <f>SUM(U137:U143)</f>
        <v>42500</v>
      </c>
      <c r="V144" s="15"/>
      <c r="W144" s="15"/>
      <c r="X144" s="15"/>
      <c r="Y144" s="15"/>
      <c r="Z144" s="15"/>
      <c r="AA144" s="15"/>
      <c r="AB144" s="15"/>
      <c r="AC144" s="15"/>
    </row>
    <row r="145" spans="1:29" ht="15.75" customHeight="1">
      <c r="A145" s="50"/>
      <c r="B145" s="15"/>
      <c r="C145" s="15"/>
      <c r="D145" s="15"/>
      <c r="E145" s="15"/>
      <c r="F145" s="15"/>
      <c r="G145" s="15"/>
      <c r="H145" s="1"/>
      <c r="I145" s="29"/>
      <c r="J145" s="29"/>
      <c r="K145" s="34"/>
      <c r="L145" s="34"/>
      <c r="M145" s="34"/>
      <c r="N145" s="34"/>
      <c r="O145" s="15"/>
      <c r="P145" s="15"/>
      <c r="Q145" s="59"/>
      <c r="R145" s="15"/>
      <c r="S145" s="15"/>
      <c r="T145" s="15"/>
      <c r="U145" s="34"/>
      <c r="V145" s="15"/>
      <c r="W145" s="15"/>
      <c r="X145" s="15"/>
      <c r="Y145" s="15"/>
      <c r="Z145" s="15"/>
      <c r="AA145" s="15"/>
      <c r="AB145" s="15"/>
      <c r="AC145" s="15"/>
    </row>
    <row r="146" spans="1:29" ht="15.75" customHeight="1">
      <c r="A146" s="50"/>
      <c r="B146" s="2" t="s">
        <v>104</v>
      </c>
      <c r="C146" s="15"/>
      <c r="D146" s="15"/>
      <c r="E146" s="15"/>
      <c r="F146" s="15"/>
      <c r="G146" s="15"/>
      <c r="H146" s="1"/>
      <c r="I146" s="29"/>
      <c r="J146" s="29"/>
      <c r="K146" s="34"/>
      <c r="L146" s="34"/>
      <c r="M146" s="34"/>
      <c r="N146" s="34"/>
      <c r="O146" s="15"/>
      <c r="P146" s="15"/>
      <c r="Q146" s="59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ht="15.75" customHeight="1">
      <c r="A147" s="50"/>
      <c r="B147" s="15"/>
      <c r="C147" s="15"/>
      <c r="D147" s="15"/>
      <c r="E147" s="15"/>
      <c r="F147" s="15"/>
      <c r="G147" s="15"/>
      <c r="H147" s="1"/>
      <c r="I147" s="29"/>
      <c r="J147" s="29"/>
      <c r="K147" s="34"/>
      <c r="L147" s="34"/>
      <c r="M147" s="34"/>
      <c r="N147" s="34"/>
      <c r="O147" s="15"/>
      <c r="P147" s="15"/>
      <c r="Q147" s="59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5.75" customHeight="1">
      <c r="A148" s="50"/>
      <c r="B148" s="15" t="s">
        <v>105</v>
      </c>
      <c r="C148" s="15">
        <v>32639.83</v>
      </c>
      <c r="D148" s="15"/>
      <c r="E148" s="15">
        <v>0</v>
      </c>
      <c r="F148" s="15"/>
      <c r="G148" s="15">
        <v>0</v>
      </c>
      <c r="H148" s="1"/>
      <c r="I148" s="29"/>
      <c r="J148" s="29"/>
      <c r="K148" s="34">
        <v>0</v>
      </c>
      <c r="L148" s="34"/>
      <c r="M148" s="34"/>
      <c r="N148" s="34">
        <v>0</v>
      </c>
      <c r="O148" s="15"/>
      <c r="P148" s="15"/>
      <c r="Q148" s="59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5.75" customHeight="1">
      <c r="A149" s="50"/>
      <c r="B149" s="15" t="s">
        <v>106</v>
      </c>
      <c r="C149" s="15">
        <v>0</v>
      </c>
      <c r="D149" s="15"/>
      <c r="E149" s="15">
        <v>0</v>
      </c>
      <c r="F149" s="15"/>
      <c r="G149" s="15">
        <v>0</v>
      </c>
      <c r="H149" s="1"/>
      <c r="I149" s="29"/>
      <c r="J149" s="29"/>
      <c r="K149" s="34">
        <v>0</v>
      </c>
      <c r="L149" s="34"/>
      <c r="M149" s="34"/>
      <c r="N149" s="34">
        <v>0</v>
      </c>
      <c r="O149" s="15"/>
      <c r="P149" s="15"/>
      <c r="Q149" s="59"/>
      <c r="R149" s="15"/>
      <c r="S149" s="15"/>
      <c r="T149" s="15"/>
      <c r="U149" s="34"/>
      <c r="V149" s="15"/>
      <c r="W149" s="15"/>
      <c r="X149" s="15"/>
      <c r="Y149" s="15"/>
      <c r="Z149" s="15"/>
      <c r="AA149" s="15"/>
      <c r="AB149" s="15"/>
      <c r="AC149" s="15"/>
    </row>
    <row r="150" spans="1:29" ht="15.75" customHeight="1">
      <c r="A150" s="50"/>
      <c r="B150" s="2" t="s">
        <v>107</v>
      </c>
      <c r="C150" s="7">
        <f>+C148+C149</f>
        <v>32639.83</v>
      </c>
      <c r="D150" s="15"/>
      <c r="E150" s="7">
        <v>0</v>
      </c>
      <c r="F150" s="10">
        <v>0</v>
      </c>
      <c r="G150" s="7">
        <v>0</v>
      </c>
      <c r="H150" s="1"/>
      <c r="I150" s="29"/>
      <c r="J150" s="29"/>
      <c r="K150" s="7">
        <f>SUM(K148:K149)</f>
        <v>0</v>
      </c>
      <c r="L150" s="38"/>
      <c r="M150" s="38"/>
      <c r="N150" s="7">
        <f>SUM(N148:N149)</f>
        <v>0</v>
      </c>
      <c r="O150" s="15"/>
      <c r="P150" s="15"/>
      <c r="Q150" s="59"/>
      <c r="R150" s="7"/>
      <c r="S150" s="7"/>
      <c r="T150" s="7"/>
      <c r="U150" s="7"/>
      <c r="V150" s="15"/>
      <c r="W150" s="15"/>
      <c r="X150" s="15"/>
      <c r="Y150" s="15"/>
      <c r="Z150" s="15"/>
      <c r="AA150" s="15"/>
      <c r="AB150" s="15"/>
      <c r="AC150" s="15"/>
    </row>
    <row r="151" spans="1:29" ht="15.75" customHeight="1">
      <c r="A151" s="50"/>
      <c r="B151" s="2"/>
      <c r="C151" s="15"/>
      <c r="D151" s="15"/>
      <c r="E151" s="15"/>
      <c r="F151" s="15"/>
      <c r="G151" s="15"/>
      <c r="H151" s="1"/>
      <c r="I151" s="29"/>
      <c r="J151" s="29"/>
      <c r="K151" s="34"/>
      <c r="L151" s="34"/>
      <c r="M151" s="34"/>
      <c r="N151" s="34"/>
      <c r="O151" s="15"/>
      <c r="P151" s="15"/>
      <c r="Q151" s="59"/>
      <c r="R151" s="15"/>
      <c r="S151" s="15"/>
      <c r="T151" s="15"/>
      <c r="U151" s="34"/>
      <c r="V151" s="15"/>
      <c r="W151" s="15"/>
      <c r="X151" s="15"/>
      <c r="Y151" s="15"/>
      <c r="Z151" s="15"/>
      <c r="AA151" s="15"/>
      <c r="AB151" s="15"/>
      <c r="AC151" s="15"/>
    </row>
    <row r="152" spans="1:29" ht="15.75" customHeight="1">
      <c r="A152" s="50"/>
      <c r="B152" s="2"/>
      <c r="C152" s="15"/>
      <c r="D152" s="15"/>
      <c r="E152" s="15"/>
      <c r="F152" s="15"/>
      <c r="G152" s="15"/>
      <c r="H152" s="1"/>
      <c r="I152" s="29"/>
      <c r="J152" s="29"/>
      <c r="K152" s="34"/>
      <c r="L152" s="34"/>
      <c r="M152" s="34"/>
      <c r="N152" s="34"/>
      <c r="O152" s="15"/>
      <c r="P152" s="15"/>
      <c r="Q152" s="59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34.5" customHeight="1">
      <c r="A153" s="50"/>
      <c r="B153" s="3" t="s">
        <v>108</v>
      </c>
      <c r="C153" s="15"/>
      <c r="D153" s="15"/>
      <c r="E153" s="15"/>
      <c r="F153" s="15"/>
      <c r="G153" s="15"/>
      <c r="H153" s="1"/>
      <c r="I153" s="29"/>
      <c r="J153" s="29"/>
      <c r="K153" s="34"/>
      <c r="L153" s="34"/>
      <c r="M153" s="34"/>
      <c r="N153" s="34"/>
      <c r="O153" s="15"/>
      <c r="P153" s="15"/>
      <c r="Q153" s="59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5.75" customHeight="1">
      <c r="A154" s="50"/>
      <c r="B154" s="2"/>
      <c r="C154" s="15"/>
      <c r="D154" s="15"/>
      <c r="E154" s="15"/>
      <c r="F154" s="15"/>
      <c r="G154" s="15"/>
      <c r="H154" s="1"/>
      <c r="I154" s="29"/>
      <c r="J154" s="29"/>
      <c r="K154" s="34"/>
      <c r="L154" s="34"/>
      <c r="M154" s="34"/>
      <c r="N154" s="34"/>
      <c r="O154" s="15"/>
      <c r="P154" s="15"/>
      <c r="Q154" s="59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5.75" customHeight="1">
      <c r="A155" s="50"/>
      <c r="B155" s="2" t="s">
        <v>109</v>
      </c>
      <c r="C155" s="2">
        <v>592431</v>
      </c>
      <c r="D155" s="2"/>
      <c r="E155" s="2">
        <v>391152</v>
      </c>
      <c r="F155" s="11" t="s">
        <v>110</v>
      </c>
      <c r="G155" s="2">
        <f>+G31</f>
        <v>388685</v>
      </c>
      <c r="H155" s="1"/>
      <c r="I155" s="29"/>
      <c r="J155" s="29"/>
      <c r="K155" s="27">
        <f>+K31</f>
        <v>493785</v>
      </c>
      <c r="L155" s="27">
        <f>L31</f>
        <v>386019.77999999997</v>
      </c>
      <c r="M155" s="34"/>
      <c r="N155" s="27">
        <f>+N31</f>
        <v>493785</v>
      </c>
      <c r="O155" s="2">
        <f>O31</f>
        <v>342683</v>
      </c>
      <c r="P155" s="15"/>
      <c r="Q155" s="59"/>
      <c r="R155" s="2">
        <f>R31</f>
        <v>474750</v>
      </c>
      <c r="S155" s="2"/>
      <c r="T155" s="2"/>
      <c r="U155" s="27">
        <f>U31</f>
        <v>427565</v>
      </c>
      <c r="V155" s="15"/>
      <c r="W155" s="15"/>
      <c r="X155" s="15"/>
      <c r="Y155" s="15"/>
      <c r="Z155" s="15"/>
      <c r="AA155" s="15"/>
      <c r="AB155" s="15"/>
      <c r="AC155" s="15"/>
    </row>
    <row r="156" spans="1:29" ht="15.75" customHeight="1">
      <c r="A156" s="51"/>
      <c r="B156" s="2" t="s">
        <v>111</v>
      </c>
      <c r="C156" s="2">
        <v>645458.18999999994</v>
      </c>
      <c r="D156" s="2"/>
      <c r="E156" s="2">
        <v>448375</v>
      </c>
      <c r="F156" s="11" t="s">
        <v>112</v>
      </c>
      <c r="G156" s="2">
        <f>+G150+G144+G133+G124+G114+G106+G94+G85+G76+G69+G62+G53+G43</f>
        <v>457725</v>
      </c>
      <c r="H156" s="1"/>
      <c r="I156" s="29"/>
      <c r="J156" s="29"/>
      <c r="K156" s="27">
        <f>K150+K144+K124+K114+K106+K94+K85+K76+K69+K62+K53+K43</f>
        <v>484000</v>
      </c>
      <c r="L156" s="27">
        <f>L150+L144+L124+L114+L106+L94+L85+L76+L69+L62+L53+L43+L133</f>
        <v>385512.82</v>
      </c>
      <c r="M156" s="38"/>
      <c r="N156" s="27">
        <f>N150+N144+N124+N114+N106+N94+N85+N76+N69+N62+N53+N43</f>
        <v>546000</v>
      </c>
      <c r="O156" s="27">
        <v>450021</v>
      </c>
      <c r="P156" s="15"/>
      <c r="Q156" s="59"/>
      <c r="R156" s="2">
        <f>R150+R144+R133+R124+R114+R106+R94+R85+R76+R69+R62+R53+R43</f>
        <v>540500</v>
      </c>
      <c r="S156" s="2"/>
      <c r="T156" s="2"/>
      <c r="U156" s="27">
        <f>U150+U144+U133+U124+U114+U106+U94+U85+U76+U69+U62+U53+U43</f>
        <v>431500</v>
      </c>
      <c r="V156" s="15"/>
      <c r="W156" s="15"/>
      <c r="X156" s="15"/>
      <c r="Y156" s="15"/>
      <c r="Z156" s="15"/>
      <c r="AA156" s="15"/>
      <c r="AB156" s="15"/>
      <c r="AC156" s="15"/>
    </row>
    <row r="157" spans="1:29" ht="15.75" customHeight="1">
      <c r="A157" s="53"/>
      <c r="B157" s="2" t="s">
        <v>113</v>
      </c>
      <c r="C157" s="6">
        <f>+C155-C156</f>
        <v>-53027.189999999944</v>
      </c>
      <c r="D157" s="2"/>
      <c r="E157" s="6">
        <f>+E155-E156</f>
        <v>-57223</v>
      </c>
      <c r="F157" s="11" t="s">
        <v>114</v>
      </c>
      <c r="G157" s="6">
        <f>+G155-G156</f>
        <v>-69040</v>
      </c>
      <c r="H157" s="1"/>
      <c r="I157" s="29"/>
      <c r="J157" s="29"/>
      <c r="K157" s="6">
        <f>K155-K156</f>
        <v>9785</v>
      </c>
      <c r="L157" s="6">
        <f>L155-L156</f>
        <v>506.95999999996275</v>
      </c>
      <c r="M157" s="38"/>
      <c r="N157" s="6">
        <f>N155-N156</f>
        <v>-52215</v>
      </c>
      <c r="O157" s="6">
        <f>O155-O156</f>
        <v>-107338</v>
      </c>
      <c r="P157" s="15"/>
      <c r="Q157" s="59"/>
      <c r="R157" s="6">
        <f>R155-R156</f>
        <v>-65750</v>
      </c>
      <c r="S157" s="6"/>
      <c r="T157" s="6"/>
      <c r="U157" s="6">
        <f>U155-U156</f>
        <v>-3935</v>
      </c>
      <c r="V157" s="15"/>
      <c r="W157" s="15"/>
      <c r="X157" s="15"/>
      <c r="Y157" s="15"/>
      <c r="Z157" s="15"/>
      <c r="AA157" s="15"/>
      <c r="AB157" s="15"/>
      <c r="AC157" s="15"/>
    </row>
    <row r="158" spans="1:29" ht="15.75" customHeight="1">
      <c r="A158" s="50"/>
      <c r="B158" s="15"/>
      <c r="C158" s="15"/>
      <c r="D158" s="15"/>
      <c r="E158" s="15"/>
      <c r="F158" s="15"/>
      <c r="G158" s="15"/>
      <c r="H158" s="1"/>
      <c r="I158" s="29"/>
      <c r="J158" s="29"/>
      <c r="K158" s="34"/>
      <c r="L158" s="34"/>
      <c r="M158" s="34"/>
      <c r="N158" s="34"/>
      <c r="O158" s="34"/>
      <c r="P158" s="15"/>
      <c r="Q158" s="59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5.75" customHeight="1">
      <c r="A159" s="50"/>
      <c r="B159" s="15"/>
      <c r="C159" s="15"/>
      <c r="D159" s="15"/>
      <c r="E159" s="15"/>
      <c r="F159" s="15"/>
      <c r="G159" s="15"/>
      <c r="H159" s="1"/>
      <c r="I159" s="29"/>
      <c r="J159" s="29"/>
      <c r="K159" s="34"/>
      <c r="L159" s="34"/>
      <c r="M159" s="34"/>
      <c r="N159" s="34"/>
      <c r="O159" s="15"/>
      <c r="P159" s="15"/>
      <c r="Q159" s="59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24" customHeight="1">
      <c r="B160" s="3" t="s">
        <v>115</v>
      </c>
      <c r="C160" s="15"/>
      <c r="D160" s="15"/>
      <c r="E160" s="15"/>
      <c r="F160" s="15"/>
      <c r="G160" s="15"/>
    </row>
    <row r="161" spans="2:11" ht="15" customHeight="1">
      <c r="B161" s="15"/>
      <c r="C161" s="15"/>
      <c r="D161" s="15"/>
      <c r="E161" s="15"/>
      <c r="F161" s="15"/>
      <c r="G161" s="15"/>
    </row>
    <row r="162" spans="2:11" ht="32.25" customHeight="1">
      <c r="G162" s="43" t="s">
        <v>121</v>
      </c>
      <c r="H162" s="42"/>
      <c r="K162" s="41"/>
    </row>
    <row r="163" spans="2:11" ht="15" customHeight="1">
      <c r="B163" s="24" t="s">
        <v>132</v>
      </c>
      <c r="G163" s="43">
        <v>835</v>
      </c>
      <c r="H163" s="43"/>
    </row>
    <row r="164" spans="2:11" ht="15" customHeight="1">
      <c r="F164" s="36"/>
      <c r="G164" s="33"/>
      <c r="H164" s="33"/>
    </row>
    <row r="165" spans="2:11" ht="15" customHeight="1">
      <c r="B165" s="15" t="s">
        <v>126</v>
      </c>
      <c r="F165" s="36"/>
      <c r="G165" s="29">
        <v>37</v>
      </c>
      <c r="H165" s="33"/>
    </row>
    <row r="166" spans="2:11" ht="15" customHeight="1">
      <c r="B166" s="15" t="s">
        <v>127</v>
      </c>
      <c r="F166" s="36"/>
      <c r="G166" s="29">
        <v>417</v>
      </c>
      <c r="H166" s="33"/>
    </row>
    <row r="167" spans="2:11" ht="15" customHeight="1">
      <c r="B167" s="15" t="s">
        <v>128</v>
      </c>
      <c r="F167" s="36"/>
      <c r="G167" s="29">
        <v>31</v>
      </c>
      <c r="H167" s="33"/>
    </row>
    <row r="168" spans="2:11" ht="15" customHeight="1">
      <c r="B168" s="15" t="s">
        <v>129</v>
      </c>
      <c r="F168" s="36"/>
      <c r="G168" s="29">
        <v>531</v>
      </c>
      <c r="H168" s="33"/>
    </row>
    <row r="169" spans="2:11" ht="15" customHeight="1">
      <c r="B169" s="15" t="s">
        <v>130</v>
      </c>
      <c r="F169" s="36"/>
      <c r="G169" s="29">
        <v>142</v>
      </c>
      <c r="H169" s="33"/>
    </row>
    <row r="170" spans="2:11" ht="15" customHeight="1">
      <c r="F170" s="36"/>
      <c r="G170" s="27"/>
      <c r="H170" s="33"/>
    </row>
    <row r="171" spans="2:11" ht="15" customHeight="1">
      <c r="F171" s="36"/>
      <c r="G171" s="36"/>
      <c r="H171" s="33"/>
    </row>
  </sheetData>
  <mergeCells count="4">
    <mergeCell ref="A1:G1"/>
    <mergeCell ref="A2:G2"/>
    <mergeCell ref="A95:G95"/>
    <mergeCell ref="A96:G96"/>
  </mergeCells>
  <pageMargins left="0.7" right="0.7" top="0.75" bottom="0.75" header="0.3" footer="0.3"/>
  <pageSetup paperSize="9" scale="36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</dc:creator>
  <cp:keywords/>
  <dc:description/>
  <cp:lastModifiedBy>Niels Bach Vinther</cp:lastModifiedBy>
  <cp:revision/>
  <dcterms:created xsi:type="dcterms:W3CDTF">2020-06-22T19:00:09Z</dcterms:created>
  <dcterms:modified xsi:type="dcterms:W3CDTF">2023-05-21T05:21:03Z</dcterms:modified>
  <cp:category/>
  <cp:contentStatus/>
</cp:coreProperties>
</file>